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8970" windowHeight="2670" tabRatio="500"/>
  </bookViews>
  <sheets>
    <sheet name="Cálculos 1" sheetId="1" r:id="rId1"/>
    <sheet name="Salida 2" sheetId="2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1" l="1"/>
  <c r="E44" i="1"/>
  <c r="E45" i="1"/>
  <c r="E46" i="1"/>
  <c r="E47" i="1"/>
  <c r="E48" i="1"/>
  <c r="E42" i="1"/>
  <c r="F42" i="1"/>
  <c r="H24" i="2"/>
  <c r="H36" i="2"/>
  <c r="H58" i="2"/>
  <c r="H82" i="2"/>
  <c r="F24" i="2"/>
  <c r="F36" i="2"/>
  <c r="F58" i="2"/>
  <c r="F82" i="2"/>
  <c r="J82" i="2"/>
  <c r="H23" i="2"/>
  <c r="H35" i="2"/>
  <c r="H57" i="2"/>
  <c r="H81" i="2"/>
  <c r="F23" i="2"/>
  <c r="F35" i="2"/>
  <c r="F57" i="2"/>
  <c r="F81" i="2"/>
  <c r="J81" i="2"/>
  <c r="H22" i="2"/>
  <c r="H34" i="2"/>
  <c r="H56" i="2"/>
  <c r="H80" i="2"/>
  <c r="F22" i="2"/>
  <c r="F34" i="2"/>
  <c r="F56" i="2"/>
  <c r="F80" i="2"/>
  <c r="J80" i="2"/>
  <c r="H20" i="2"/>
  <c r="H32" i="2"/>
  <c r="H54" i="2"/>
  <c r="H78" i="2"/>
  <c r="F20" i="2"/>
  <c r="F32" i="2"/>
  <c r="F54" i="2"/>
  <c r="F78" i="2"/>
  <c r="J78" i="2"/>
  <c r="H19" i="2"/>
  <c r="H31" i="2"/>
  <c r="H53" i="2"/>
  <c r="H77" i="2"/>
  <c r="F19" i="2"/>
  <c r="F31" i="2"/>
  <c r="F53" i="2"/>
  <c r="F77" i="2"/>
  <c r="J77" i="2"/>
  <c r="H18" i="2"/>
  <c r="H30" i="2"/>
  <c r="H52" i="2"/>
  <c r="H76" i="2"/>
  <c r="F18" i="2"/>
  <c r="F30" i="2"/>
  <c r="F52" i="2"/>
  <c r="F76" i="2"/>
  <c r="J76" i="2"/>
  <c r="H21" i="2"/>
  <c r="H33" i="2"/>
  <c r="H55" i="2"/>
  <c r="H79" i="2"/>
  <c r="F21" i="2"/>
  <c r="F33" i="2"/>
  <c r="F55" i="2"/>
  <c r="F79" i="2"/>
  <c r="J79" i="2"/>
  <c r="G24" i="2"/>
  <c r="G36" i="2"/>
  <c r="G58" i="2"/>
  <c r="G82" i="2"/>
  <c r="I82" i="2"/>
  <c r="G23" i="2"/>
  <c r="G35" i="2"/>
  <c r="G57" i="2"/>
  <c r="G81" i="2"/>
  <c r="I81" i="2"/>
  <c r="G22" i="2"/>
  <c r="G34" i="2"/>
  <c r="G56" i="2"/>
  <c r="G80" i="2"/>
  <c r="I80" i="2"/>
  <c r="G21" i="2"/>
  <c r="G33" i="2"/>
  <c r="G55" i="2"/>
  <c r="G79" i="2"/>
  <c r="I79" i="2"/>
  <c r="G20" i="2"/>
  <c r="G32" i="2"/>
  <c r="G54" i="2"/>
  <c r="G78" i="2"/>
  <c r="I78" i="2"/>
  <c r="G19" i="2"/>
  <c r="G31" i="2"/>
  <c r="G53" i="2"/>
  <c r="G77" i="2"/>
  <c r="I77" i="2"/>
  <c r="G18" i="2"/>
  <c r="G30" i="2"/>
  <c r="G52" i="2"/>
  <c r="G76" i="2"/>
  <c r="I76" i="2"/>
  <c r="F64" i="2"/>
  <c r="G86" i="2"/>
  <c r="G88" i="2"/>
  <c r="F86" i="2"/>
  <c r="E24" i="2"/>
  <c r="E36" i="2"/>
  <c r="E23" i="2"/>
  <c r="E35" i="2"/>
  <c r="E22" i="2"/>
  <c r="E34" i="2"/>
  <c r="E21" i="2"/>
  <c r="E33" i="2"/>
  <c r="E20" i="2"/>
  <c r="E32" i="2"/>
  <c r="E19" i="2"/>
  <c r="E31" i="2"/>
  <c r="E18" i="2"/>
  <c r="E30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F70" i="2"/>
  <c r="F69" i="2"/>
  <c r="F68" i="2"/>
  <c r="F67" i="2"/>
  <c r="F66" i="2"/>
  <c r="F65" i="2"/>
  <c r="I86" i="2"/>
  <c r="G85" i="2"/>
  <c r="F85" i="2"/>
  <c r="I70" i="2"/>
  <c r="I69" i="2"/>
  <c r="I68" i="2"/>
  <c r="I67" i="2"/>
  <c r="I66" i="2"/>
  <c r="I65" i="2"/>
  <c r="I64" i="2"/>
  <c r="H26" i="2"/>
  <c r="G26" i="2"/>
  <c r="F26" i="2"/>
  <c r="E26" i="2"/>
  <c r="H25" i="2"/>
  <c r="G25" i="2"/>
  <c r="F25" i="2"/>
  <c r="E25" i="2"/>
  <c r="I24" i="2"/>
  <c r="H23" i="1"/>
  <c r="H47" i="1"/>
  <c r="G81" i="1"/>
  <c r="G23" i="1"/>
  <c r="G47" i="1"/>
  <c r="F81" i="1"/>
  <c r="F23" i="1"/>
  <c r="F47" i="1"/>
  <c r="E81" i="1"/>
  <c r="H22" i="1"/>
  <c r="H46" i="1"/>
  <c r="G80" i="1"/>
  <c r="G22" i="1"/>
  <c r="G46" i="1"/>
  <c r="F80" i="1"/>
  <c r="F22" i="1"/>
  <c r="F46" i="1"/>
  <c r="E80" i="1"/>
  <c r="H21" i="1"/>
  <c r="H45" i="1"/>
  <c r="G79" i="1"/>
  <c r="G21" i="1"/>
  <c r="G45" i="1"/>
  <c r="F79" i="1"/>
  <c r="F21" i="1"/>
  <c r="F45" i="1"/>
  <c r="E79" i="1"/>
  <c r="H20" i="1"/>
  <c r="H44" i="1"/>
  <c r="G78" i="1"/>
  <c r="G20" i="1"/>
  <c r="G44" i="1"/>
  <c r="F78" i="1"/>
  <c r="F20" i="1"/>
  <c r="F44" i="1"/>
  <c r="E78" i="1"/>
  <c r="H19" i="1"/>
  <c r="H43" i="1"/>
  <c r="G77" i="1"/>
  <c r="G19" i="1"/>
  <c r="G43" i="1"/>
  <c r="F77" i="1"/>
  <c r="F19" i="1"/>
  <c r="F43" i="1"/>
  <c r="E77" i="1"/>
  <c r="H18" i="1"/>
  <c r="H42" i="1"/>
  <c r="G76" i="1"/>
  <c r="G18" i="1"/>
  <c r="G42" i="1"/>
  <c r="F76" i="1"/>
  <c r="F18" i="1"/>
  <c r="E76" i="1"/>
  <c r="H24" i="1"/>
  <c r="H48" i="1"/>
  <c r="F24" i="1"/>
  <c r="F48" i="1"/>
  <c r="I48" i="1"/>
  <c r="I47" i="1"/>
  <c r="I46" i="1"/>
  <c r="I45" i="1"/>
  <c r="I44" i="1"/>
  <c r="I43" i="1"/>
  <c r="I42" i="1"/>
  <c r="G52" i="1"/>
  <c r="E52" i="1"/>
  <c r="I52" i="1"/>
  <c r="G24" i="1"/>
  <c r="G48" i="1"/>
  <c r="F52" i="1"/>
  <c r="G51" i="1"/>
  <c r="F51" i="1"/>
  <c r="E51" i="1"/>
  <c r="E18" i="1"/>
  <c r="E19" i="1"/>
  <c r="E20" i="1"/>
  <c r="E21" i="1"/>
  <c r="E22" i="1"/>
  <c r="E23" i="1"/>
  <c r="I24" i="1"/>
  <c r="H26" i="1"/>
  <c r="H25" i="1"/>
  <c r="G26" i="1"/>
  <c r="G25" i="1"/>
  <c r="F26" i="1"/>
  <c r="F25" i="1"/>
  <c r="E26" i="1"/>
  <c r="E25" i="1"/>
  <c r="E24" i="1"/>
</calcChain>
</file>

<file path=xl/sharedStrings.xml><?xml version="1.0" encoding="utf-8"?>
<sst xmlns="http://schemas.openxmlformats.org/spreadsheetml/2006/main" count="138" uniqueCount="29">
  <si>
    <t>2016 (p)</t>
  </si>
  <si>
    <t>2017 (pr)</t>
  </si>
  <si>
    <t>Producción TIC ( Millones de pesos Corrientes)</t>
  </si>
  <si>
    <t>Manufactura TIC</t>
  </si>
  <si>
    <t>Infraestructura TIC</t>
  </si>
  <si>
    <t>Comercio TIC</t>
  </si>
  <si>
    <t>Telecomunicaciones</t>
  </si>
  <si>
    <t>Servicios TI</t>
  </si>
  <si>
    <t>Contenido y media</t>
  </si>
  <si>
    <t>Subtotal actividades características TIC</t>
  </si>
  <si>
    <t>Otras actividades no características TIC</t>
  </si>
  <si>
    <t>Total producción nacional TIC</t>
  </si>
  <si>
    <t>Actividades TIC</t>
  </si>
  <si>
    <t>Producción TIC ( Millones de pesos constantes)</t>
  </si>
  <si>
    <t>Año base 2015</t>
  </si>
  <si>
    <t>Empleo TIC</t>
  </si>
  <si>
    <t>Contenido y Media</t>
  </si>
  <si>
    <t>Totales</t>
  </si>
  <si>
    <t>Productividad laboral de las TIC</t>
  </si>
  <si>
    <t>Productividad laboral TIC</t>
  </si>
  <si>
    <t>revista la</t>
  </si>
  <si>
    <t>Millones de horas</t>
  </si>
  <si>
    <t>Calculos en pesos de 2015</t>
  </si>
  <si>
    <t>PL</t>
  </si>
  <si>
    <t>Deflactores (año base 2015)</t>
  </si>
  <si>
    <t>promedio</t>
  </si>
  <si>
    <t>Incremento de 2015 a 2017</t>
  </si>
  <si>
    <t>CALCULO PL POR HORAS HOMBRE</t>
  </si>
  <si>
    <t>Numero de empleos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</si>
</sst>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%"/>
    <numFmt numFmtId="166" formatCode="0.0"/>
    <numFmt numFmtId="167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Font="1"/>
    <xf numFmtId="4" fontId="0" fillId="0" borderId="0" xfId="0" applyNumberFormat="1"/>
    <xf numFmtId="3" fontId="0" fillId="0" borderId="0" xfId="0" applyNumberFormat="1"/>
    <xf numFmtId="0" fontId="0" fillId="2" borderId="1" xfId="0" applyFill="1" applyBorder="1"/>
    <xf numFmtId="0" fontId="0" fillId="0" borderId="1" xfId="0" applyBorder="1"/>
    <xf numFmtId="3" fontId="0" fillId="0" borderId="1" xfId="0" applyNumberFormat="1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4" fontId="2" fillId="0" borderId="0" xfId="0" applyNumberFormat="1" applyFont="1"/>
    <xf numFmtId="0" fontId="0" fillId="0" borderId="2" xfId="0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0" fillId="0" borderId="0" xfId="0" applyFont="1" applyFill="1" applyBorder="1"/>
    <xf numFmtId="0" fontId="0" fillId="0" borderId="1" xfId="0" applyFill="1" applyBorder="1"/>
    <xf numFmtId="2" fontId="0" fillId="0" borderId="1" xfId="0" applyNumberFormat="1" applyBorder="1"/>
    <xf numFmtId="165" fontId="0" fillId="0" borderId="0" xfId="1" applyNumberFormat="1" applyFont="1"/>
    <xf numFmtId="165" fontId="0" fillId="3" borderId="0" xfId="1" applyNumberFormat="1" applyFont="1" applyFill="1"/>
    <xf numFmtId="166" fontId="0" fillId="0" borderId="1" xfId="0" applyNumberFormat="1" applyBorder="1"/>
    <xf numFmtId="166" fontId="0" fillId="0" borderId="0" xfId="0" applyNumberFormat="1"/>
    <xf numFmtId="3" fontId="4" fillId="4" borderId="0" xfId="3" applyNumberFormat="1" applyFont="1" applyFill="1" applyBorder="1" applyAlignment="1">
      <alignment horizontal="center"/>
    </xf>
    <xf numFmtId="3" fontId="4" fillId="5" borderId="0" xfId="3" applyNumberFormat="1" applyFont="1" applyFill="1" applyBorder="1" applyAlignment="1">
      <alignment horizontal="center"/>
    </xf>
    <xf numFmtId="3" fontId="4" fillId="6" borderId="18" xfId="3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3" fontId="4" fillId="6" borderId="0" xfId="3" applyNumberFormat="1" applyFont="1" applyFill="1" applyBorder="1" applyAlignment="1">
      <alignment horizontal="center"/>
    </xf>
    <xf numFmtId="0" fontId="0" fillId="0" borderId="1" xfId="0" applyFont="1" applyBorder="1"/>
    <xf numFmtId="3" fontId="5" fillId="4" borderId="1" xfId="3" applyNumberFormat="1" applyFont="1" applyFill="1" applyBorder="1" applyAlignment="1">
      <alignment horizontal="center"/>
    </xf>
    <xf numFmtId="2" fontId="0" fillId="0" borderId="0" xfId="0" applyNumberFormat="1" applyBorder="1"/>
    <xf numFmtId="167" fontId="0" fillId="0" borderId="1" xfId="0" applyNumberFormat="1" applyBorder="1"/>
    <xf numFmtId="167" fontId="0" fillId="0" borderId="0" xfId="1" applyNumberFormat="1" applyFont="1"/>
    <xf numFmtId="0" fontId="2" fillId="7" borderId="0" xfId="0" applyFont="1" applyFill="1" applyAlignment="1">
      <alignment wrapText="1"/>
    </xf>
    <xf numFmtId="0" fontId="2" fillId="0" borderId="0" xfId="0" applyFont="1" applyFill="1" applyBorder="1"/>
    <xf numFmtId="0" fontId="0" fillId="0" borderId="0" xfId="0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</cellXfs>
  <cellStyles count="4">
    <cellStyle name="Millares 3" xfId="3"/>
    <cellStyle name="Normal" xfId="0" builtinId="0"/>
    <cellStyle name="Normal 14 2" xfId="2"/>
    <cellStyle name="Porcentaje" xfId="1" builtinId="5"/>
  </cellStyles>
  <dxfs count="0"/>
  <tableStyles count="0" defaultTableStyle="TableStyleMedium9" defaultPivotStyle="PivotStyleMedium7"/>
  <colors>
    <mruColors>
      <color rgb="FF0E17C8"/>
      <color rgb="FFC61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453491794834"/>
          <c:y val="0.150788990825688"/>
          <c:w val="0.81917267642946501"/>
          <c:h val="0.663620602470562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'Cálculos 1'!$D$52</c:f>
              <c:strCache>
                <c:ptCount val="1"/>
                <c:pt idx="0">
                  <c:v>Actividades 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74-4B20-ABA4-D5BB290C0AB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74-4B20-ABA4-D5BB290C0A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'Cálculos 1'!$E$51:$G$51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'Cálculos 1'!$E$52:$G$52</c:f>
              <c:numCache>
                <c:formatCode>0.0</c:formatCode>
                <c:ptCount val="3"/>
                <c:pt idx="0">
                  <c:v>97.28634157684769</c:v>
                </c:pt>
                <c:pt idx="1">
                  <c:v>110.49555181184245</c:v>
                </c:pt>
                <c:pt idx="2">
                  <c:v>122.72472594062405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74-4B20-ABA4-D5BB290C0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95552"/>
        <c:axId val="43097088"/>
      </c:barChart>
      <c:catAx>
        <c:axId val="430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097088"/>
        <c:crosses val="autoZero"/>
        <c:auto val="1"/>
        <c:lblAlgn val="ctr"/>
        <c:lblOffset val="100"/>
        <c:noMultiLvlLbl val="0"/>
      </c:catAx>
      <c:valAx>
        <c:axId val="43097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Productividad</a:t>
                </a:r>
                <a:r>
                  <a:rPr lang="es-ES_tradnl" baseline="0"/>
                  <a:t> Laboral TIC</a:t>
                </a:r>
                <a:endParaRPr lang="es-ES_tradnl"/>
              </a:p>
            </c:rich>
          </c:tx>
          <c:layout>
            <c:manualLayout>
              <c:xMode val="edge"/>
              <c:yMode val="edge"/>
              <c:x val="3.6911543951742877E-2"/>
              <c:y val="0.248205082319255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09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Produc</a:t>
            </a:r>
            <a:r>
              <a:rPr lang="es-ES_tradnl" baseline="0"/>
              <a:t>tividad laboral sector TIC 2015 - 2017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aseline="0"/>
              <a:t>(Millones de pesos del año 2015)</a:t>
            </a:r>
            <a:endParaRPr lang="es-ES_tradnl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4843509648335"/>
          <c:y val="0.119795918367347"/>
          <c:w val="0.80001142265340597"/>
          <c:h val="0.607395376598332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'Cálculos 1'!$E$75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'Cálculos 1'!$D$76:$D$81</c:f>
              <c:strCache>
                <c:ptCount val="6"/>
                <c:pt idx="0">
                  <c:v>Manufactura TIC</c:v>
                </c:pt>
                <c:pt idx="1">
                  <c:v>Infraestructura TIC</c:v>
                </c:pt>
                <c:pt idx="2">
                  <c:v>Comercio TIC</c:v>
                </c:pt>
                <c:pt idx="3">
                  <c:v>Telecomunicaciones</c:v>
                </c:pt>
                <c:pt idx="4">
                  <c:v>Servicios TI</c:v>
                </c:pt>
                <c:pt idx="5">
                  <c:v>Contenido y Media</c:v>
                </c:pt>
              </c:strCache>
            </c:strRef>
          </c:cat>
          <c:val>
            <c:numRef>
              <c:f>'Cálculos 1'!$E$76:$E$81</c:f>
              <c:numCache>
                <c:formatCode>0.0</c:formatCode>
                <c:ptCount val="6"/>
                <c:pt idx="0">
                  <c:v>72.26583113456465</c:v>
                </c:pt>
                <c:pt idx="1">
                  <c:v>48.919589205724897</c:v>
                </c:pt>
                <c:pt idx="2">
                  <c:v>51.458903220221607</c:v>
                </c:pt>
                <c:pt idx="3">
                  <c:v>115.17809087960794</c:v>
                </c:pt>
                <c:pt idx="4">
                  <c:v>124.48617620989187</c:v>
                </c:pt>
                <c:pt idx="5">
                  <c:v>76.661656393938713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6-4650-A95D-295FD7B8F74C}"/>
            </c:ext>
          </c:extLst>
        </c:ser>
        <c:ser>
          <c:idx val="1"/>
          <c:order val="1"/>
          <c:tx>
            <c:strRef>
              <c:f>'Cálculos 1'!$F$75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'Cálculos 1'!$D$76:$D$81</c:f>
              <c:strCache>
                <c:ptCount val="6"/>
                <c:pt idx="0">
                  <c:v>Manufactura TIC</c:v>
                </c:pt>
                <c:pt idx="1">
                  <c:v>Infraestructura TIC</c:v>
                </c:pt>
                <c:pt idx="2">
                  <c:v>Comercio TIC</c:v>
                </c:pt>
                <c:pt idx="3">
                  <c:v>Telecomunicaciones</c:v>
                </c:pt>
                <c:pt idx="4">
                  <c:v>Servicios TI</c:v>
                </c:pt>
                <c:pt idx="5">
                  <c:v>Contenido y Media</c:v>
                </c:pt>
              </c:strCache>
            </c:strRef>
          </c:cat>
          <c:val>
            <c:numRef>
              <c:f>'Cálculos 1'!$F$76:$F$81</c:f>
              <c:numCache>
                <c:formatCode>0.0</c:formatCode>
                <c:ptCount val="6"/>
                <c:pt idx="0">
                  <c:v>59.781602205048195</c:v>
                </c:pt>
                <c:pt idx="1">
                  <c:v>66.909082071235119</c:v>
                </c:pt>
                <c:pt idx="2">
                  <c:v>45.14322419443932</c:v>
                </c:pt>
                <c:pt idx="3">
                  <c:v>157.45291612439195</c:v>
                </c:pt>
                <c:pt idx="4">
                  <c:v>125.86081794551389</c:v>
                </c:pt>
                <c:pt idx="5">
                  <c:v>85.782709511102723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6-4650-A95D-295FD7B8F74C}"/>
            </c:ext>
          </c:extLst>
        </c:ser>
        <c:ser>
          <c:idx val="2"/>
          <c:order val="2"/>
          <c:tx>
            <c:strRef>
              <c:f>'Cálculos 1'!$G$75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'Cálculos 1'!$D$76:$D$81</c:f>
              <c:strCache>
                <c:ptCount val="6"/>
                <c:pt idx="0">
                  <c:v>Manufactura TIC</c:v>
                </c:pt>
                <c:pt idx="1">
                  <c:v>Infraestructura TIC</c:v>
                </c:pt>
                <c:pt idx="2">
                  <c:v>Comercio TIC</c:v>
                </c:pt>
                <c:pt idx="3">
                  <c:v>Telecomunicaciones</c:v>
                </c:pt>
                <c:pt idx="4">
                  <c:v>Servicios TI</c:v>
                </c:pt>
                <c:pt idx="5">
                  <c:v>Contenido y Media</c:v>
                </c:pt>
              </c:strCache>
            </c:strRef>
          </c:cat>
          <c:val>
            <c:numRef>
              <c:f>'Cálculos 1'!$G$76:$G$81</c:f>
              <c:numCache>
                <c:formatCode>0.0</c:formatCode>
                <c:ptCount val="6"/>
                <c:pt idx="0">
                  <c:v>75.8339470799786</c:v>
                </c:pt>
                <c:pt idx="1">
                  <c:v>55.938514599761625</c:v>
                </c:pt>
                <c:pt idx="2">
                  <c:v>57.586492647725024</c:v>
                </c:pt>
                <c:pt idx="3">
                  <c:v>182.65158491569932</c:v>
                </c:pt>
                <c:pt idx="4">
                  <c:v>125.51060764336179</c:v>
                </c:pt>
                <c:pt idx="5">
                  <c:v>81.180659676119078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6-4650-A95D-295FD7B8F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70528"/>
        <c:axId val="43680512"/>
      </c:barChart>
      <c:catAx>
        <c:axId val="436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80512"/>
        <c:crosses val="autoZero"/>
        <c:auto val="1"/>
        <c:lblAlgn val="ctr"/>
        <c:lblOffset val="100"/>
        <c:noMultiLvlLbl val="0"/>
      </c:catAx>
      <c:valAx>
        <c:axId val="4368051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4367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06261717285343"/>
          <c:y val="0.28581414193346483"/>
          <c:w val="0.33109021372328457"/>
          <c:h val="5.2723793604011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9819423813892"/>
          <c:y val="6.9919072615923006E-2"/>
          <c:w val="0.60669016609470228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v>Productividad laboral TIC</c:v>
          </c:tx>
          <c:marker>
            <c:symbol val="none"/>
          </c:marker>
          <c:dLbls>
            <c:dLbl>
              <c:idx val="0"/>
              <c:layout>
                <c:manualLayout>
                  <c:x val="-4.49438202247191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38557066824364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440567711413364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'Cálculos 1'!$E$51:$G$51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'Cálculos 1'!$E$52:$G$52</c:f>
              <c:numCache>
                <c:formatCode>0.0</c:formatCode>
                <c:ptCount val="3"/>
                <c:pt idx="0">
                  <c:v>97.28634157684769</c:v>
                </c:pt>
                <c:pt idx="1">
                  <c:v>110.49555181184245</c:v>
                </c:pt>
                <c:pt idx="2">
                  <c:v>122.72472594062405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37216"/>
        <c:axId val="144159488"/>
      </c:lineChart>
      <c:lineChart>
        <c:grouping val="standard"/>
        <c:varyColors val="0"/>
        <c:ser>
          <c:idx val="1"/>
          <c:order val="1"/>
          <c:tx>
            <c:strRef>
              <c:f>'Cálculos 1'!$D$53</c:f>
              <c:strCache>
                <c:ptCount val="1"/>
                <c:pt idx="0">
                  <c:v>Numero de empleos TIC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2.1289178001182733E-2"/>
                  <c:y val="-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28917800118273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'Cálculos 1'!$E$53:$G$53</c:f>
              <c:numCache>
                <c:formatCode>#,##0</c:formatCode>
                <c:ptCount val="3"/>
                <c:pt idx="0">
                  <c:v>662258</c:v>
                </c:pt>
                <c:pt idx="1">
                  <c:v>618426</c:v>
                </c:pt>
                <c:pt idx="2">
                  <c:v>589528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999040"/>
        <c:axId val="137691136"/>
      </c:lineChart>
      <c:catAx>
        <c:axId val="1441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159488"/>
        <c:crosses val="autoZero"/>
        <c:auto val="1"/>
        <c:lblAlgn val="ctr"/>
        <c:lblOffset val="100"/>
        <c:noMultiLvlLbl val="0"/>
      </c:catAx>
      <c:valAx>
        <c:axId val="1441594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FF0000"/>
                </a:solidFill>
              </a:defRPr>
            </a:pPr>
            <a:endParaRPr lang="es-CO"/>
          </a:p>
        </c:txPr>
        <c:crossAx val="144137216"/>
        <c:crosses val="autoZero"/>
        <c:crossBetween val="between"/>
      </c:valAx>
      <c:valAx>
        <c:axId val="137691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/>
                  <a:t>Número de empleos TIC</a:t>
                </a:r>
              </a:p>
            </c:rich>
          </c:tx>
          <c:layout>
            <c:manualLayout>
              <c:xMode val="edge"/>
              <c:yMode val="edge"/>
              <c:x val="0.91957421643997639"/>
              <c:y val="0.2280573782443861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1">
                    <a:lumMod val="75000"/>
                  </a:schemeClr>
                </a:solidFill>
              </a:defRPr>
            </a:pPr>
            <a:endParaRPr lang="es-CO"/>
          </a:p>
        </c:txPr>
        <c:crossAx val="258999040"/>
        <c:crosses val="max"/>
        <c:crossBetween val="between"/>
      </c:valAx>
      <c:catAx>
        <c:axId val="258999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7691136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0E17C8"/>
              </a:solidFill>
            </c:spPr>
          </c:dPt>
          <c:dLbls>
            <c:dLbl>
              <c:idx val="0"/>
              <c:layout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'Cálculos 1'!$D$42:$D$47</c:f>
              <c:strCache>
                <c:ptCount val="6"/>
                <c:pt idx="0">
                  <c:v>Manufactura TIC</c:v>
                </c:pt>
                <c:pt idx="1">
                  <c:v>Infraestructura TIC</c:v>
                </c:pt>
                <c:pt idx="2">
                  <c:v>Comercio TIC</c:v>
                </c:pt>
                <c:pt idx="3">
                  <c:v>Telecomunicaciones</c:v>
                </c:pt>
                <c:pt idx="4">
                  <c:v>Servicios TI</c:v>
                </c:pt>
                <c:pt idx="5">
                  <c:v>Contenido y Media</c:v>
                </c:pt>
              </c:strCache>
            </c:strRef>
          </c:cat>
          <c:val>
            <c:numRef>
              <c:f>'Cálculos 1'!$E$42:$E$47</c:f>
              <c:numCache>
                <c:formatCode>0.0</c:formatCode>
                <c:ptCount val="6"/>
                <c:pt idx="0">
                  <c:v>69.293793473197141</c:v>
                </c:pt>
                <c:pt idx="1">
                  <c:v>57.25572862557388</c:v>
                </c:pt>
                <c:pt idx="2">
                  <c:v>51.396206687461984</c:v>
                </c:pt>
                <c:pt idx="3">
                  <c:v>151.76086397323309</c:v>
                </c:pt>
                <c:pt idx="4">
                  <c:v>125.28586726625583</c:v>
                </c:pt>
                <c:pt idx="5">
                  <c:v>81.208341860386838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09760"/>
        <c:axId val="144193024"/>
      </c:barChart>
      <c:catAx>
        <c:axId val="143509760"/>
        <c:scaling>
          <c:orientation val="minMax"/>
        </c:scaling>
        <c:delete val="0"/>
        <c:axPos val="l"/>
        <c:majorTickMark val="out"/>
        <c:minorTickMark val="none"/>
        <c:tickLblPos val="nextTo"/>
        <c:crossAx val="144193024"/>
        <c:crosses val="autoZero"/>
        <c:auto val="1"/>
        <c:lblAlgn val="ctr"/>
        <c:lblOffset val="100"/>
        <c:noMultiLvlLbl val="0"/>
      </c:catAx>
      <c:valAx>
        <c:axId val="14419302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14350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Produc</a:t>
            </a:r>
            <a:r>
              <a:rPr lang="es-ES_tradnl" baseline="0"/>
              <a:t>tividad laboral sector TIC 2015 - 2017</a:t>
            </a:r>
            <a:endParaRPr lang="es-ES_tradnl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4843509648335"/>
          <c:y val="0.119795918367347"/>
          <c:w val="0.80001142265340597"/>
          <c:h val="0.607395376598332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'Cálculos 1'!$E$75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'Cálculos 1'!$D$76:$D$81</c:f>
              <c:strCache>
                <c:ptCount val="6"/>
                <c:pt idx="0">
                  <c:v>Manufactura TIC</c:v>
                </c:pt>
                <c:pt idx="1">
                  <c:v>Infraestructura TIC</c:v>
                </c:pt>
                <c:pt idx="2">
                  <c:v>Comercio TIC</c:v>
                </c:pt>
                <c:pt idx="3">
                  <c:v>Telecomunicaciones</c:v>
                </c:pt>
                <c:pt idx="4">
                  <c:v>Servicios TI</c:v>
                </c:pt>
                <c:pt idx="5">
                  <c:v>Contenido y Media</c:v>
                </c:pt>
              </c:strCache>
            </c:strRef>
          </c:cat>
          <c:val>
            <c:numRef>
              <c:f>'Cálculos 1'!$E$76:$E$81</c:f>
              <c:numCache>
                <c:formatCode>0.0</c:formatCode>
                <c:ptCount val="6"/>
                <c:pt idx="0">
                  <c:v>72.26583113456465</c:v>
                </c:pt>
                <c:pt idx="1">
                  <c:v>48.919589205724897</c:v>
                </c:pt>
                <c:pt idx="2">
                  <c:v>51.458903220221607</c:v>
                </c:pt>
                <c:pt idx="3">
                  <c:v>115.17809087960794</c:v>
                </c:pt>
                <c:pt idx="4">
                  <c:v>124.48617620989187</c:v>
                </c:pt>
                <c:pt idx="5">
                  <c:v>76.661656393938713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9F-4E7F-8F5A-4F15B81A3035}"/>
            </c:ext>
          </c:extLst>
        </c:ser>
        <c:ser>
          <c:idx val="1"/>
          <c:order val="1"/>
          <c:tx>
            <c:strRef>
              <c:f>'Cálculos 1'!$F$75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'Cálculos 1'!$D$76:$D$81</c:f>
              <c:strCache>
                <c:ptCount val="6"/>
                <c:pt idx="0">
                  <c:v>Manufactura TIC</c:v>
                </c:pt>
                <c:pt idx="1">
                  <c:v>Infraestructura TIC</c:v>
                </c:pt>
                <c:pt idx="2">
                  <c:v>Comercio TIC</c:v>
                </c:pt>
                <c:pt idx="3">
                  <c:v>Telecomunicaciones</c:v>
                </c:pt>
                <c:pt idx="4">
                  <c:v>Servicios TI</c:v>
                </c:pt>
                <c:pt idx="5">
                  <c:v>Contenido y Media</c:v>
                </c:pt>
              </c:strCache>
            </c:strRef>
          </c:cat>
          <c:val>
            <c:numRef>
              <c:f>'Cálculos 1'!$F$76:$F$81</c:f>
              <c:numCache>
                <c:formatCode>0.0</c:formatCode>
                <c:ptCount val="6"/>
                <c:pt idx="0">
                  <c:v>59.781602205048195</c:v>
                </c:pt>
                <c:pt idx="1">
                  <c:v>66.909082071235119</c:v>
                </c:pt>
                <c:pt idx="2">
                  <c:v>45.14322419443932</c:v>
                </c:pt>
                <c:pt idx="3">
                  <c:v>157.45291612439195</c:v>
                </c:pt>
                <c:pt idx="4">
                  <c:v>125.86081794551389</c:v>
                </c:pt>
                <c:pt idx="5">
                  <c:v>85.782709511102723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9F-4E7F-8F5A-4F15B81A3035}"/>
            </c:ext>
          </c:extLst>
        </c:ser>
        <c:ser>
          <c:idx val="2"/>
          <c:order val="2"/>
          <c:tx>
            <c:strRef>
              <c:f>'Cálculos 1'!$G$75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'Cálculos 1'!$D$76:$D$81</c:f>
              <c:strCache>
                <c:ptCount val="6"/>
                <c:pt idx="0">
                  <c:v>Manufactura TIC</c:v>
                </c:pt>
                <c:pt idx="1">
                  <c:v>Infraestructura TIC</c:v>
                </c:pt>
                <c:pt idx="2">
                  <c:v>Comercio TIC</c:v>
                </c:pt>
                <c:pt idx="3">
                  <c:v>Telecomunicaciones</c:v>
                </c:pt>
                <c:pt idx="4">
                  <c:v>Servicios TI</c:v>
                </c:pt>
                <c:pt idx="5">
                  <c:v>Contenido y Media</c:v>
                </c:pt>
              </c:strCache>
            </c:strRef>
          </c:cat>
          <c:val>
            <c:numRef>
              <c:f>'Cálculos 1'!$G$76:$G$81</c:f>
              <c:numCache>
                <c:formatCode>0.0</c:formatCode>
                <c:ptCount val="6"/>
                <c:pt idx="0">
                  <c:v>75.8339470799786</c:v>
                </c:pt>
                <c:pt idx="1">
                  <c:v>55.938514599761625</c:v>
                </c:pt>
                <c:pt idx="2">
                  <c:v>57.586492647725024</c:v>
                </c:pt>
                <c:pt idx="3">
                  <c:v>182.65158491569932</c:v>
                </c:pt>
                <c:pt idx="4">
                  <c:v>125.51060764336179</c:v>
                </c:pt>
                <c:pt idx="5">
                  <c:v>81.180659676119078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9F-4E7F-8F5A-4F15B81A3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18272"/>
        <c:axId val="44919808"/>
      </c:barChart>
      <c:catAx>
        <c:axId val="4491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19808"/>
        <c:crosses val="autoZero"/>
        <c:auto val="1"/>
        <c:lblAlgn val="ctr"/>
        <c:lblOffset val="100"/>
        <c:noMultiLvlLbl val="0"/>
      </c:catAx>
      <c:valAx>
        <c:axId val="4491980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1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20542499885803"/>
          <c:y val="0.94727620639598797"/>
          <c:w val="0.19585205379308199"/>
          <c:h val="5.2723793604011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61373578302701E-2"/>
          <c:y val="0.190231481481481"/>
          <c:w val="0.89212751531058598"/>
          <c:h val="0.57563247302420495"/>
        </c:manualLayout>
      </c:layout>
      <c:barChart>
        <c:barDir val="col"/>
        <c:grouping val="clustered"/>
        <c:varyColors val="0"/>
        <c:ser>
          <c:idx val="1"/>
          <c:order val="0"/>
          <c:tx>
            <c:v>Productividad laboral del sector TIC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71-46F1-92FA-5D4AEA33B1E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71-46F1-92FA-5D4AEA33B1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'Salida 2'!$F$75:$H$75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'Salida 2'!$F$82:$H$82</c:f>
              <c:numCache>
                <c:formatCode>#,##0.0</c:formatCode>
                <c:ptCount val="3"/>
                <c:pt idx="0">
                  <c:v>38976.80459770115</c:v>
                </c:pt>
                <c:pt idx="1">
                  <c:v>44257.332982377251</c:v>
                </c:pt>
                <c:pt idx="2">
                  <c:v>49217.457302261377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71-46F1-92FA-5D4AEA33B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65248"/>
        <c:axId val="44975232"/>
      </c:barChart>
      <c:catAx>
        <c:axId val="449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75232"/>
        <c:crosses val="autoZero"/>
        <c:auto val="1"/>
        <c:lblAlgn val="ctr"/>
        <c:lblOffset val="100"/>
        <c:noMultiLvlLbl val="0"/>
      </c:catAx>
      <c:valAx>
        <c:axId val="4497523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Productividad  laboral  TIC </a:t>
                </a:r>
              </a:p>
            </c:rich>
          </c:tx>
          <c:layout>
            <c:manualLayout>
              <c:xMode val="edge"/>
              <c:yMode val="edge"/>
              <c:x val="1.8414041994750701E-2"/>
              <c:y val="0.2000153105861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1"/>
        <c:majorTickMark val="none"/>
        <c:minorTickMark val="none"/>
        <c:tickLblPos val="nextTo"/>
        <c:crossAx val="449652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'Salida 2'!$E$85</c:f>
              <c:strCache>
                <c:ptCount val="1"/>
                <c:pt idx="0">
                  <c:v>PL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87-4F0E-8C6C-D4F5FDB8903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87-4F0E-8C6C-D4F5FDB8903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87-4F0E-8C6C-D4F5FDB8903C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87-4F0E-8C6C-D4F5FDB890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87-4F0E-8C6C-D4F5FDB890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'Salida 2'!$D$86:$D$91</c:f>
              <c:strCache>
                <c:ptCount val="6"/>
                <c:pt idx="0">
                  <c:v>Manufactura TIC</c:v>
                </c:pt>
                <c:pt idx="1">
                  <c:v>Infraestructura TIC</c:v>
                </c:pt>
                <c:pt idx="2">
                  <c:v>Comercio TIC</c:v>
                </c:pt>
                <c:pt idx="3">
                  <c:v>Telecomunicaciones</c:v>
                </c:pt>
                <c:pt idx="4">
                  <c:v>Servicios TI</c:v>
                </c:pt>
                <c:pt idx="5">
                  <c:v>Contenido y Media</c:v>
                </c:pt>
              </c:strCache>
            </c:strRef>
          </c:cat>
          <c:val>
            <c:numRef>
              <c:f>'Salida 2'!$E$86:$E$91</c:f>
              <c:numCache>
                <c:formatCode>#,##0.0</c:formatCode>
                <c:ptCount val="6"/>
                <c:pt idx="0">
                  <c:v>28310.474796552429</c:v>
                </c:pt>
                <c:pt idx="1">
                  <c:v>22539.599278310372</c:v>
                </c:pt>
                <c:pt idx="2">
                  <c:v>20565.864202782192</c:v>
                </c:pt>
                <c:pt idx="3">
                  <c:v>60858.830062409688</c:v>
                </c:pt>
                <c:pt idx="4">
                  <c:v>50189.372461916639</c:v>
                </c:pt>
                <c:pt idx="5">
                  <c:v>32575.55912298687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387-4F0E-8C6C-D4F5FDB890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5018112"/>
        <c:axId val="45035520"/>
      </c:barChart>
      <c:catAx>
        <c:axId val="4501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35520"/>
        <c:crosses val="autoZero"/>
        <c:auto val="1"/>
        <c:lblAlgn val="ctr"/>
        <c:lblOffset val="100"/>
        <c:noMultiLvlLbl val="0"/>
      </c:catAx>
      <c:valAx>
        <c:axId val="45035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Productividad Laboral H/H ( Pesos de 2015)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1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55</xdr:row>
      <xdr:rowOff>69850</xdr:rowOff>
    </xdr:from>
    <xdr:to>
      <xdr:col>5</xdr:col>
      <xdr:colOff>876300</xdr:colOff>
      <xdr:row>72</xdr:row>
      <xdr:rowOff>76200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79</xdr:row>
      <xdr:rowOff>171450</xdr:rowOff>
    </xdr:from>
    <xdr:to>
      <xdr:col>14</xdr:col>
      <xdr:colOff>107950</xdr:colOff>
      <xdr:row>102</xdr:row>
      <xdr:rowOff>44450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1108074</xdr:colOff>
      <xdr:row>55</xdr:row>
      <xdr:rowOff>149225</xdr:rowOff>
    </xdr:from>
    <xdr:to>
      <xdr:col>12</xdr:col>
      <xdr:colOff>177799</xdr:colOff>
      <xdr:row>69</xdr:row>
      <xdr:rowOff>136525</xdr:rowOff>
    </xdr:to>
    <xdr:graphicFrame macro="">
      <xdr:nvGraphicFramePr>
        <xdr:cNvPr id="2" name="1 Gráfico" title="Productividad Laboral TI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98424</xdr:colOff>
      <xdr:row>35</xdr:row>
      <xdr:rowOff>57151</xdr:rowOff>
    </xdr:from>
    <xdr:to>
      <xdr:col>14</xdr:col>
      <xdr:colOff>215899</xdr:colOff>
      <xdr:row>51</xdr:row>
      <xdr:rowOff>50801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0.03852</cdr:x>
      <cdr:y>0.17692</cdr:y>
    </cdr:from>
    <cdr:to>
      <cdr:x>0.08621</cdr:x>
      <cdr:y>0.76364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69897" y="1162050"/>
          <a:ext cx="1609483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98</xdr:row>
      <xdr:rowOff>190500</xdr:rowOff>
    </xdr:from>
    <xdr:to>
      <xdr:col>16</xdr:col>
      <xdr:colOff>419100</xdr:colOff>
      <xdr:row>131</xdr:row>
      <xdr:rowOff>63500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2844800</xdr:colOff>
      <xdr:row>94</xdr:row>
      <xdr:rowOff>63500</xdr:rowOff>
    </xdr:from>
    <xdr:to>
      <xdr:col>7</xdr:col>
      <xdr:colOff>781050</xdr:colOff>
      <xdr:row>107</xdr:row>
      <xdr:rowOff>158750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273050</xdr:colOff>
      <xdr:row>94</xdr:row>
      <xdr:rowOff>50800</xdr:rowOff>
    </xdr:from>
    <xdr:to>
      <xdr:col>3</xdr:col>
      <xdr:colOff>2686050</xdr:colOff>
      <xdr:row>112</xdr:row>
      <xdr:rowOff>158750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tabSelected="1" topLeftCell="A61" workbookViewId="0">
      <selection activeCell="J46" sqref="G46:J50"/>
    </sheetView>
  </sheetViews>
  <sheetFormatPr baseColWidth="10" defaultRowHeight="15.5" x14ac:dyDescent="0.35"/>
  <cols>
    <col min="1" max="1" width="16.83203125" customWidth="1"/>
    <col min="4" max="4" width="38.83203125" style="2" bestFit="1" customWidth="1"/>
    <col min="5" max="5" width="13.58203125" bestFit="1" customWidth="1"/>
    <col min="6" max="6" width="14.83203125" bestFit="1" customWidth="1"/>
    <col min="7" max="8" width="12.58203125" bestFit="1" customWidth="1"/>
  </cols>
  <sheetData>
    <row r="2" spans="1:9" x14ac:dyDescent="0.35">
      <c r="D2" s="1" t="s">
        <v>2</v>
      </c>
    </row>
    <row r="3" spans="1:9" ht="31.5" thickBot="1" x14ac:dyDescent="0.4">
      <c r="A3" s="45" t="s">
        <v>24</v>
      </c>
      <c r="B3">
        <v>2015</v>
      </c>
    </row>
    <row r="4" spans="1:9" ht="16" thickBot="1" x14ac:dyDescent="0.4">
      <c r="D4" s="46" t="s">
        <v>12</v>
      </c>
      <c r="E4" s="47">
        <v>2014</v>
      </c>
      <c r="F4" s="47">
        <v>2015</v>
      </c>
      <c r="G4" s="47">
        <v>2016</v>
      </c>
      <c r="H4" s="48">
        <v>2017</v>
      </c>
    </row>
    <row r="5" spans="1:9" x14ac:dyDescent="0.35">
      <c r="A5">
        <v>2005</v>
      </c>
      <c r="B5">
        <v>1.5262402033883407</v>
      </c>
      <c r="D5" s="13" t="s">
        <v>3</v>
      </c>
      <c r="E5" s="14">
        <v>421683</v>
      </c>
      <c r="F5" s="14">
        <v>438220</v>
      </c>
      <c r="G5" s="14">
        <v>408841</v>
      </c>
      <c r="H5" s="15">
        <v>403247</v>
      </c>
      <c r="I5" s="3"/>
    </row>
    <row r="6" spans="1:9" x14ac:dyDescent="0.35">
      <c r="A6">
        <v>2006</v>
      </c>
      <c r="B6">
        <v>1.4427959473928769</v>
      </c>
      <c r="D6" s="8" t="s">
        <v>4</v>
      </c>
      <c r="E6" s="7">
        <v>442264</v>
      </c>
      <c r="F6" s="7">
        <v>447761</v>
      </c>
      <c r="G6" s="7">
        <v>362072</v>
      </c>
      <c r="H6" s="9">
        <v>370842</v>
      </c>
      <c r="I6" s="3"/>
    </row>
    <row r="7" spans="1:9" x14ac:dyDescent="0.35">
      <c r="A7">
        <v>2007</v>
      </c>
      <c r="B7">
        <v>1.3723912034994263</v>
      </c>
      <c r="D7" s="8" t="s">
        <v>5</v>
      </c>
      <c r="E7" s="7">
        <v>7098497</v>
      </c>
      <c r="F7" s="7">
        <v>7133439</v>
      </c>
      <c r="G7" s="7">
        <v>6526487</v>
      </c>
      <c r="H7" s="9">
        <v>6332271</v>
      </c>
      <c r="I7" s="3"/>
    </row>
    <row r="8" spans="1:9" x14ac:dyDescent="0.35">
      <c r="A8">
        <v>2008</v>
      </c>
      <c r="B8">
        <v>1.2737822511801551</v>
      </c>
      <c r="D8" s="8" t="s">
        <v>6</v>
      </c>
      <c r="E8" s="7">
        <v>31176442</v>
      </c>
      <c r="F8" s="7">
        <v>31963072</v>
      </c>
      <c r="G8" s="7">
        <v>32729911</v>
      </c>
      <c r="H8" s="9">
        <v>33119832</v>
      </c>
      <c r="I8" s="3"/>
    </row>
    <row r="9" spans="1:9" x14ac:dyDescent="0.35">
      <c r="A9">
        <v>2009</v>
      </c>
      <c r="B9">
        <v>1.2219171964664808</v>
      </c>
      <c r="D9" s="8" t="s">
        <v>7</v>
      </c>
      <c r="E9" s="7">
        <v>15681059</v>
      </c>
      <c r="F9" s="7">
        <v>17555663</v>
      </c>
      <c r="G9" s="7">
        <v>18188882</v>
      </c>
      <c r="H9" s="9">
        <v>18546230</v>
      </c>
      <c r="I9" s="3"/>
    </row>
    <row r="10" spans="1:9" x14ac:dyDescent="0.35">
      <c r="A10">
        <v>2010</v>
      </c>
      <c r="B10">
        <v>1.1778475010650542</v>
      </c>
      <c r="D10" s="8" t="s">
        <v>8</v>
      </c>
      <c r="E10" s="7">
        <v>6707243</v>
      </c>
      <c r="F10" s="7">
        <v>6890503</v>
      </c>
      <c r="G10" s="7">
        <v>6771353</v>
      </c>
      <c r="H10" s="9">
        <v>6689432</v>
      </c>
      <c r="I10" s="3"/>
    </row>
    <row r="11" spans="1:9" x14ac:dyDescent="0.35">
      <c r="A11">
        <v>2011</v>
      </c>
      <c r="B11">
        <v>1.1112724054040313</v>
      </c>
      <c r="D11" s="8" t="s">
        <v>9</v>
      </c>
      <c r="E11" s="7">
        <v>61527188</v>
      </c>
      <c r="F11" s="7">
        <v>64428658</v>
      </c>
      <c r="G11" s="7">
        <v>64987546</v>
      </c>
      <c r="H11" s="9">
        <v>65461854</v>
      </c>
      <c r="I11" s="3"/>
    </row>
    <row r="12" spans="1:9" x14ac:dyDescent="0.35">
      <c r="A12">
        <v>2012</v>
      </c>
      <c r="B12">
        <v>1.0718195669052684</v>
      </c>
      <c r="D12" s="8" t="s">
        <v>10</v>
      </c>
      <c r="E12" s="7">
        <v>65917783</v>
      </c>
      <c r="F12" s="7">
        <v>68815336</v>
      </c>
      <c r="G12" s="7">
        <v>69671032</v>
      </c>
      <c r="H12" s="9">
        <v>68515908</v>
      </c>
      <c r="I12" s="3"/>
    </row>
    <row r="13" spans="1:9" ht="16" thickBot="1" x14ac:dyDescent="0.4">
      <c r="A13">
        <v>2013</v>
      </c>
      <c r="B13">
        <v>1.0457865506177035</v>
      </c>
      <c r="D13" s="10" t="s">
        <v>11</v>
      </c>
      <c r="E13" s="11">
        <v>127444971</v>
      </c>
      <c r="F13" s="11">
        <v>133243994</v>
      </c>
      <c r="G13" s="11">
        <v>134658578</v>
      </c>
      <c r="H13" s="12">
        <v>133977762</v>
      </c>
      <c r="I13" s="3"/>
    </row>
    <row r="14" spans="1:9" x14ac:dyDescent="0.35">
      <c r="A14">
        <v>2014</v>
      </c>
      <c r="B14">
        <v>1.0244928410829914</v>
      </c>
      <c r="D14"/>
      <c r="E14" s="3"/>
      <c r="F14" s="3"/>
      <c r="G14" s="3"/>
      <c r="H14" s="3"/>
      <c r="I14" s="3"/>
    </row>
    <row r="15" spans="1:9" x14ac:dyDescent="0.35">
      <c r="A15">
        <v>2015</v>
      </c>
      <c r="B15">
        <v>1</v>
      </c>
      <c r="D15" s="1" t="s">
        <v>13</v>
      </c>
      <c r="E15" s="3"/>
      <c r="F15" s="19" t="s">
        <v>14</v>
      </c>
      <c r="G15" s="3"/>
      <c r="H15" s="3"/>
      <c r="I15" s="3"/>
    </row>
    <row r="16" spans="1:9" ht="16" thickBot="1" x14ac:dyDescent="0.4">
      <c r="A16" t="s">
        <v>0</v>
      </c>
      <c r="B16">
        <v>0.95103741453283352</v>
      </c>
      <c r="D16"/>
    </row>
    <row r="17" spans="1:9" ht="16" thickBot="1" x14ac:dyDescent="0.4">
      <c r="A17" t="s">
        <v>1</v>
      </c>
      <c r="B17">
        <v>0.90479833600306026</v>
      </c>
      <c r="D17" s="16" t="s">
        <v>12</v>
      </c>
      <c r="E17" s="17">
        <v>2014</v>
      </c>
      <c r="F17" s="17">
        <v>2015</v>
      </c>
      <c r="G17" s="17">
        <v>2016</v>
      </c>
      <c r="H17" s="18">
        <v>2017</v>
      </c>
    </row>
    <row r="18" spans="1:9" x14ac:dyDescent="0.35">
      <c r="D18" s="20" t="s">
        <v>3</v>
      </c>
      <c r="E18" s="21">
        <f>+E5/$B$14</f>
        <v>411601.70485353406</v>
      </c>
      <c r="F18" s="21">
        <f>+F5/$B$15</f>
        <v>438220</v>
      </c>
      <c r="G18" s="21">
        <f>+G5/$B$16</f>
        <v>429889.50145650154</v>
      </c>
      <c r="H18" s="22">
        <f>+H5/$B$17</f>
        <v>445676.10698903422</v>
      </c>
    </row>
    <row r="19" spans="1:9" x14ac:dyDescent="0.35">
      <c r="D19" s="8" t="s">
        <v>4</v>
      </c>
      <c r="E19" s="14">
        <f t="shared" ref="E19:E26" si="0">+E6/$B$14</f>
        <v>431690.66904604499</v>
      </c>
      <c r="F19" s="14">
        <f t="shared" ref="F19:F26" si="1">+F6/$B$15</f>
        <v>447761</v>
      </c>
      <c r="G19" s="14">
        <f t="shared" ref="G19:G26" si="2">+G6/$B$16</f>
        <v>380712.67698532785</v>
      </c>
      <c r="H19" s="15">
        <f t="shared" ref="H19:H26" si="3">+H6/$B$17</f>
        <v>409861.49647245341</v>
      </c>
    </row>
    <row r="20" spans="1:9" x14ac:dyDescent="0.35">
      <c r="D20" s="8" t="s">
        <v>5</v>
      </c>
      <c r="E20" s="14">
        <f t="shared" si="0"/>
        <v>6928791.2178050736</v>
      </c>
      <c r="F20" s="14">
        <f t="shared" si="1"/>
        <v>7133439</v>
      </c>
      <c r="G20" s="14">
        <f t="shared" si="2"/>
        <v>6862492.3691418879</v>
      </c>
      <c r="H20" s="15">
        <f t="shared" si="3"/>
        <v>6998544.0379706696</v>
      </c>
    </row>
    <row r="21" spans="1:9" x14ac:dyDescent="0.35">
      <c r="D21" s="8" t="s">
        <v>6</v>
      </c>
      <c r="E21" s="14">
        <f t="shared" si="0"/>
        <v>30431097.953835756</v>
      </c>
      <c r="F21" s="14">
        <f t="shared" si="1"/>
        <v>31963072</v>
      </c>
      <c r="G21" s="14">
        <f t="shared" si="2"/>
        <v>34414956.236056723</v>
      </c>
      <c r="H21" s="15">
        <f t="shared" si="3"/>
        <v>36604656.17820055</v>
      </c>
    </row>
    <row r="22" spans="1:9" x14ac:dyDescent="0.35">
      <c r="D22" s="8" t="s">
        <v>7</v>
      </c>
      <c r="E22" s="14">
        <f t="shared" si="0"/>
        <v>15306167.472506251</v>
      </c>
      <c r="F22" s="14">
        <f t="shared" si="1"/>
        <v>17555663</v>
      </c>
      <c r="G22" s="14">
        <f t="shared" si="2"/>
        <v>19125306.451728508</v>
      </c>
      <c r="H22" s="15">
        <f t="shared" si="3"/>
        <v>20497639.376667988</v>
      </c>
    </row>
    <row r="23" spans="1:9" x14ac:dyDescent="0.35">
      <c r="D23" s="8" t="s">
        <v>8</v>
      </c>
      <c r="E23" s="14">
        <f t="shared" si="0"/>
        <v>6546891.0382133787</v>
      </c>
      <c r="F23" s="14">
        <f t="shared" si="1"/>
        <v>6890503</v>
      </c>
      <c r="G23" s="14">
        <f t="shared" si="2"/>
        <v>7119964.8894215263</v>
      </c>
      <c r="H23" s="15">
        <f t="shared" si="3"/>
        <v>7393285.0380235165</v>
      </c>
    </row>
    <row r="24" spans="1:9" x14ac:dyDescent="0.35">
      <c r="D24" s="8" t="s">
        <v>9</v>
      </c>
      <c r="E24" s="14">
        <f t="shared" si="0"/>
        <v>60056240.056260042</v>
      </c>
      <c r="F24" s="14">
        <f t="shared" si="1"/>
        <v>64428658</v>
      </c>
      <c r="G24" s="14">
        <f t="shared" si="2"/>
        <v>68333322.124790475</v>
      </c>
      <c r="H24" s="15">
        <f t="shared" si="3"/>
        <v>72349662.234324217</v>
      </c>
      <c r="I24" s="4">
        <f>SUM(E18:E23)</f>
        <v>60056240.056260042</v>
      </c>
    </row>
    <row r="25" spans="1:9" x14ac:dyDescent="0.35">
      <c r="D25" s="8" t="s">
        <v>10</v>
      </c>
      <c r="E25" s="14">
        <f t="shared" si="0"/>
        <v>64341867.855629236</v>
      </c>
      <c r="F25" s="14">
        <f t="shared" si="1"/>
        <v>68815336</v>
      </c>
      <c r="G25" s="14">
        <f t="shared" si="2"/>
        <v>73257929.641205177</v>
      </c>
      <c r="H25" s="15">
        <f t="shared" si="3"/>
        <v>75725059.68862465</v>
      </c>
    </row>
    <row r="26" spans="1:9" ht="16" thickBot="1" x14ac:dyDescent="0.4">
      <c r="D26" s="10" t="s">
        <v>11</v>
      </c>
      <c r="E26" s="23">
        <f t="shared" si="0"/>
        <v>124398107.91188927</v>
      </c>
      <c r="F26" s="23">
        <f t="shared" si="1"/>
        <v>133243994</v>
      </c>
      <c r="G26" s="23">
        <f t="shared" si="2"/>
        <v>141591251.76599565</v>
      </c>
      <c r="H26" s="24">
        <f t="shared" si="3"/>
        <v>148074721.92294887</v>
      </c>
    </row>
    <row r="28" spans="1:9" x14ac:dyDescent="0.35">
      <c r="D28" s="25" t="s">
        <v>15</v>
      </c>
    </row>
    <row r="31" spans="1:9" x14ac:dyDescent="0.35">
      <c r="D31" s="5" t="s">
        <v>12</v>
      </c>
      <c r="E31" s="5">
        <v>2014</v>
      </c>
      <c r="F31" s="5">
        <v>2015</v>
      </c>
      <c r="G31" s="5">
        <v>2016</v>
      </c>
      <c r="H31" s="5">
        <v>2017</v>
      </c>
    </row>
    <row r="32" spans="1:9" x14ac:dyDescent="0.35">
      <c r="D32" s="6" t="s">
        <v>3</v>
      </c>
      <c r="E32" s="6"/>
      <c r="F32" s="7">
        <v>6064</v>
      </c>
      <c r="G32" s="7">
        <v>7191</v>
      </c>
      <c r="H32" s="7">
        <v>5877</v>
      </c>
    </row>
    <row r="33" spans="4:13" x14ac:dyDescent="0.35">
      <c r="D33" s="6" t="s">
        <v>4</v>
      </c>
      <c r="E33" s="6"/>
      <c r="F33" s="7">
        <v>9153</v>
      </c>
      <c r="G33" s="7">
        <v>5690</v>
      </c>
      <c r="H33" s="7">
        <v>7327</v>
      </c>
    </row>
    <row r="34" spans="4:13" x14ac:dyDescent="0.35">
      <c r="D34" s="6" t="s">
        <v>5</v>
      </c>
      <c r="E34" s="6"/>
      <c r="F34" s="7">
        <v>138624</v>
      </c>
      <c r="G34" s="7">
        <v>152016</v>
      </c>
      <c r="H34" s="7">
        <v>121531</v>
      </c>
    </row>
    <row r="35" spans="4:13" x14ac:dyDescent="0.35">
      <c r="D35" s="6" t="s">
        <v>6</v>
      </c>
      <c r="E35" s="6"/>
      <c r="F35" s="7">
        <v>277510</v>
      </c>
      <c r="G35" s="7">
        <v>218573</v>
      </c>
      <c r="H35" s="7">
        <v>200407</v>
      </c>
    </row>
    <row r="36" spans="4:13" x14ac:dyDescent="0.35">
      <c r="D36" s="6" t="s">
        <v>7</v>
      </c>
      <c r="E36" s="6"/>
      <c r="F36" s="7">
        <v>141025</v>
      </c>
      <c r="G36" s="7">
        <v>151956</v>
      </c>
      <c r="H36" s="7">
        <v>163314</v>
      </c>
    </row>
    <row r="37" spans="4:13" x14ac:dyDescent="0.35">
      <c r="D37" s="6" t="s">
        <v>16</v>
      </c>
      <c r="E37" s="6"/>
      <c r="F37" s="7">
        <v>89882</v>
      </c>
      <c r="G37" s="7">
        <v>83000</v>
      </c>
      <c r="H37" s="7">
        <v>91072</v>
      </c>
    </row>
    <row r="38" spans="4:13" x14ac:dyDescent="0.35">
      <c r="D38" s="26" t="s">
        <v>17</v>
      </c>
      <c r="E38" s="6"/>
      <c r="F38" s="7">
        <v>662258</v>
      </c>
      <c r="G38" s="7">
        <v>618426</v>
      </c>
      <c r="H38" s="7">
        <v>589528</v>
      </c>
    </row>
    <row r="39" spans="4:13" x14ac:dyDescent="0.35">
      <c r="D39"/>
    </row>
    <row r="40" spans="4:13" x14ac:dyDescent="0.35">
      <c r="D40" t="s">
        <v>18</v>
      </c>
    </row>
    <row r="41" spans="4:13" x14ac:dyDescent="0.35">
      <c r="D41" s="5" t="s">
        <v>12</v>
      </c>
      <c r="E41" s="5"/>
      <c r="F41" s="5">
        <v>2015</v>
      </c>
      <c r="G41" s="5">
        <v>2016</v>
      </c>
      <c r="H41" s="5">
        <v>2017</v>
      </c>
    </row>
    <row r="42" spans="4:13" x14ac:dyDescent="0.35">
      <c r="D42" s="6" t="s">
        <v>3</v>
      </c>
      <c r="E42" s="30">
        <f>AVERAGE(F42:H42)</f>
        <v>69.293793473197141</v>
      </c>
      <c r="F42" s="27">
        <f>+F18/F32</f>
        <v>72.26583113456465</v>
      </c>
      <c r="G42" s="27">
        <f>+G18/G32</f>
        <v>59.781602205048195</v>
      </c>
      <c r="H42" s="27">
        <f>+H18/H32</f>
        <v>75.8339470799786</v>
      </c>
      <c r="I42" s="28">
        <f>+(H42-F42)/F42</f>
        <v>4.9374868999566869E-2</v>
      </c>
    </row>
    <row r="43" spans="4:13" x14ac:dyDescent="0.35">
      <c r="D43" s="6" t="s">
        <v>4</v>
      </c>
      <c r="E43" s="30">
        <f t="shared" ref="E43:E48" si="4">AVERAGE(F43:H43)</f>
        <v>57.25572862557388</v>
      </c>
      <c r="F43" s="27">
        <f t="shared" ref="F43:H48" si="5">+F19/F33</f>
        <v>48.919589205724897</v>
      </c>
      <c r="G43" s="27">
        <f t="shared" si="5"/>
        <v>66.909082071235119</v>
      </c>
      <c r="H43" s="27">
        <f t="shared" si="5"/>
        <v>55.938514599761625</v>
      </c>
      <c r="I43" s="28">
        <f t="shared" ref="I43:I48" si="6">+(H43-F43)/F43</f>
        <v>0.14347882940143999</v>
      </c>
    </row>
    <row r="44" spans="4:13" x14ac:dyDescent="0.35">
      <c r="D44" s="6" t="s">
        <v>5</v>
      </c>
      <c r="E44" s="30">
        <f t="shared" si="4"/>
        <v>51.396206687461984</v>
      </c>
      <c r="F44" s="27">
        <f t="shared" si="5"/>
        <v>51.458903220221607</v>
      </c>
      <c r="G44" s="27">
        <f t="shared" si="5"/>
        <v>45.14322419443932</v>
      </c>
      <c r="H44" s="27">
        <f t="shared" si="5"/>
        <v>57.586492647725024</v>
      </c>
      <c r="I44" s="28">
        <f t="shared" si="6"/>
        <v>0.11907734219052458</v>
      </c>
    </row>
    <row r="45" spans="4:13" x14ac:dyDescent="0.35">
      <c r="D45" s="6" t="s">
        <v>6</v>
      </c>
      <c r="E45" s="30">
        <f t="shared" si="4"/>
        <v>151.76086397323309</v>
      </c>
      <c r="F45" s="27">
        <f t="shared" si="5"/>
        <v>115.17809087960794</v>
      </c>
      <c r="G45" s="27">
        <f t="shared" si="5"/>
        <v>157.45291612439195</v>
      </c>
      <c r="H45" s="27">
        <f t="shared" si="5"/>
        <v>182.65158491569932</v>
      </c>
      <c r="I45" s="29">
        <f t="shared" si="6"/>
        <v>0.5858188264868821</v>
      </c>
    </row>
    <row r="46" spans="4:13" x14ac:dyDescent="0.35">
      <c r="D46" s="6" t="s">
        <v>7</v>
      </c>
      <c r="E46" s="30">
        <f t="shared" si="4"/>
        <v>125.28586726625583</v>
      </c>
      <c r="F46" s="27">
        <f t="shared" si="5"/>
        <v>124.48617620989187</v>
      </c>
      <c r="G46" s="27">
        <f t="shared" si="5"/>
        <v>125.86081794551389</v>
      </c>
      <c r="H46" s="27">
        <f t="shared" si="5"/>
        <v>125.51060764336179</v>
      </c>
      <c r="I46" s="28">
        <f t="shared" si="6"/>
        <v>8.2292786609709147E-3</v>
      </c>
    </row>
    <row r="47" spans="4:13" x14ac:dyDescent="0.35">
      <c r="D47" s="6" t="s">
        <v>16</v>
      </c>
      <c r="E47" s="30">
        <f t="shared" si="4"/>
        <v>81.208341860386838</v>
      </c>
      <c r="F47" s="27">
        <f t="shared" si="5"/>
        <v>76.661656393938713</v>
      </c>
      <c r="G47" s="27">
        <f t="shared" si="5"/>
        <v>85.782709511102723</v>
      </c>
      <c r="H47" s="27">
        <f t="shared" si="5"/>
        <v>81.180659676119078</v>
      </c>
      <c r="I47" s="28">
        <f t="shared" si="6"/>
        <v>5.8947373364315422E-2</v>
      </c>
    </row>
    <row r="48" spans="4:13" x14ac:dyDescent="0.35">
      <c r="D48" s="26" t="s">
        <v>17</v>
      </c>
      <c r="E48" s="30">
        <f t="shared" si="4"/>
        <v>110.16887310977141</v>
      </c>
      <c r="F48" s="27">
        <f t="shared" si="5"/>
        <v>97.28634157684769</v>
      </c>
      <c r="G48" s="27">
        <f t="shared" si="5"/>
        <v>110.49555181184245</v>
      </c>
      <c r="H48" s="27">
        <f t="shared" si="5"/>
        <v>122.72472594062405</v>
      </c>
      <c r="I48" s="28">
        <f t="shared" si="6"/>
        <v>0.26147950422909333</v>
      </c>
      <c r="M48" t="s">
        <v>20</v>
      </c>
    </row>
    <row r="49" spans="4:9" x14ac:dyDescent="0.35">
      <c r="D49"/>
    </row>
    <row r="50" spans="4:9" x14ac:dyDescent="0.35">
      <c r="D50"/>
    </row>
    <row r="51" spans="4:9" x14ac:dyDescent="0.35">
      <c r="D51" t="s">
        <v>19</v>
      </c>
      <c r="E51">
        <f>+F41</f>
        <v>2015</v>
      </c>
      <c r="F51">
        <f>+G41</f>
        <v>2016</v>
      </c>
      <c r="G51">
        <f>+H41</f>
        <v>2017</v>
      </c>
    </row>
    <row r="52" spans="4:9" x14ac:dyDescent="0.35">
      <c r="D52" t="s">
        <v>12</v>
      </c>
      <c r="E52" s="31">
        <f>+F48</f>
        <v>97.28634157684769</v>
      </c>
      <c r="F52" s="31">
        <f>+G48</f>
        <v>110.49555181184245</v>
      </c>
      <c r="G52" s="31">
        <f>+H48</f>
        <v>122.72472594062405</v>
      </c>
      <c r="I52" s="28">
        <f>+(G52-E52)/E52</f>
        <v>0.26147950422909333</v>
      </c>
    </row>
    <row r="53" spans="4:9" x14ac:dyDescent="0.35">
      <c r="D53" t="s">
        <v>28</v>
      </c>
      <c r="E53" s="7">
        <v>662258</v>
      </c>
      <c r="F53" s="7">
        <v>618426</v>
      </c>
      <c r="G53" s="7">
        <v>589528</v>
      </c>
    </row>
    <row r="54" spans="4:9" x14ac:dyDescent="0.35">
      <c r="D54"/>
    </row>
    <row r="55" spans="4:9" x14ac:dyDescent="0.35">
      <c r="D55"/>
    </row>
    <row r="56" spans="4:9" x14ac:dyDescent="0.35">
      <c r="D56"/>
    </row>
    <row r="57" spans="4:9" x14ac:dyDescent="0.35">
      <c r="D57"/>
    </row>
    <row r="58" spans="4:9" x14ac:dyDescent="0.35">
      <c r="D58"/>
    </row>
    <row r="59" spans="4:9" x14ac:dyDescent="0.35">
      <c r="D59"/>
    </row>
    <row r="60" spans="4:9" x14ac:dyDescent="0.35">
      <c r="D60"/>
    </row>
    <row r="61" spans="4:9" x14ac:dyDescent="0.35">
      <c r="D61"/>
    </row>
    <row r="62" spans="4:9" x14ac:dyDescent="0.35">
      <c r="D62"/>
    </row>
    <row r="63" spans="4:9" x14ac:dyDescent="0.35">
      <c r="D63"/>
    </row>
    <row r="64" spans="4:9" x14ac:dyDescent="0.35">
      <c r="D64"/>
    </row>
    <row r="75" spans="4:7" x14ac:dyDescent="0.35">
      <c r="D75" s="5" t="s">
        <v>12</v>
      </c>
      <c r="E75" s="5">
        <v>2015</v>
      </c>
      <c r="F75" s="5">
        <v>2016</v>
      </c>
      <c r="G75" s="5">
        <v>2017</v>
      </c>
    </row>
    <row r="76" spans="4:7" x14ac:dyDescent="0.35">
      <c r="D76" s="6" t="s">
        <v>3</v>
      </c>
      <c r="E76" s="30">
        <f>+F42</f>
        <v>72.26583113456465</v>
      </c>
      <c r="F76" s="30">
        <f t="shared" ref="F76:G76" si="7">+G42</f>
        <v>59.781602205048195</v>
      </c>
      <c r="G76" s="30">
        <f t="shared" si="7"/>
        <v>75.8339470799786</v>
      </c>
    </row>
    <row r="77" spans="4:7" x14ac:dyDescent="0.35">
      <c r="D77" s="6" t="s">
        <v>4</v>
      </c>
      <c r="E77" s="30">
        <f t="shared" ref="E77:G77" si="8">+F43</f>
        <v>48.919589205724897</v>
      </c>
      <c r="F77" s="30">
        <f t="shared" si="8"/>
        <v>66.909082071235119</v>
      </c>
      <c r="G77" s="30">
        <f t="shared" si="8"/>
        <v>55.938514599761625</v>
      </c>
    </row>
    <row r="78" spans="4:7" x14ac:dyDescent="0.35">
      <c r="D78" s="6" t="s">
        <v>5</v>
      </c>
      <c r="E78" s="30">
        <f t="shared" ref="E78:G78" si="9">+F44</f>
        <v>51.458903220221607</v>
      </c>
      <c r="F78" s="30">
        <f t="shared" si="9"/>
        <v>45.14322419443932</v>
      </c>
      <c r="G78" s="30">
        <f t="shared" si="9"/>
        <v>57.586492647725024</v>
      </c>
    </row>
    <row r="79" spans="4:7" x14ac:dyDescent="0.35">
      <c r="D79" s="6" t="s">
        <v>6</v>
      </c>
      <c r="E79" s="30">
        <f t="shared" ref="E79:G79" si="10">+F45</f>
        <v>115.17809087960794</v>
      </c>
      <c r="F79" s="30">
        <f t="shared" si="10"/>
        <v>157.45291612439195</v>
      </c>
      <c r="G79" s="30">
        <f t="shared" si="10"/>
        <v>182.65158491569932</v>
      </c>
    </row>
    <row r="80" spans="4:7" x14ac:dyDescent="0.35">
      <c r="D80" s="6" t="s">
        <v>7</v>
      </c>
      <c r="E80" s="30">
        <f t="shared" ref="E80:G80" si="11">+F46</f>
        <v>124.48617620989187</v>
      </c>
      <c r="F80" s="30">
        <f t="shared" si="11"/>
        <v>125.86081794551389</v>
      </c>
      <c r="G80" s="30">
        <f t="shared" si="11"/>
        <v>125.51060764336179</v>
      </c>
    </row>
    <row r="81" spans="4:7" x14ac:dyDescent="0.35">
      <c r="D81" s="6" t="s">
        <v>16</v>
      </c>
      <c r="E81" s="30">
        <f t="shared" ref="E81:G81" si="12">+F47</f>
        <v>76.661656393938713</v>
      </c>
      <c r="F81" s="30">
        <f t="shared" si="12"/>
        <v>85.782709511102723</v>
      </c>
      <c r="G81" s="30">
        <f t="shared" si="12"/>
        <v>81.180659676119078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8"/>
  <sheetViews>
    <sheetView topLeftCell="A94" workbookViewId="0">
      <selection activeCell="P89" sqref="P89"/>
    </sheetView>
  </sheetViews>
  <sheetFormatPr baseColWidth="10" defaultRowHeight="15.5" x14ac:dyDescent="0.35"/>
  <cols>
    <col min="1" max="1" width="18.5" customWidth="1"/>
    <col min="4" max="4" width="38.83203125" style="2" bestFit="1" customWidth="1"/>
    <col min="5" max="5" width="17.33203125" bestFit="1" customWidth="1"/>
    <col min="6" max="6" width="17.83203125" bestFit="1" customWidth="1"/>
    <col min="7" max="8" width="19.83203125" bestFit="1" customWidth="1"/>
    <col min="9" max="9" width="11.08203125" bestFit="1" customWidth="1"/>
  </cols>
  <sheetData>
    <row r="2" spans="1:9" x14ac:dyDescent="0.35">
      <c r="D2" s="1" t="s">
        <v>2</v>
      </c>
    </row>
    <row r="3" spans="1:9" ht="31.5" thickBot="1" x14ac:dyDescent="0.4">
      <c r="A3" s="43" t="s">
        <v>24</v>
      </c>
      <c r="B3">
        <v>2015</v>
      </c>
    </row>
    <row r="4" spans="1:9" ht="16" thickBot="1" x14ac:dyDescent="0.4">
      <c r="D4" s="16" t="s">
        <v>12</v>
      </c>
      <c r="E4" s="17">
        <v>2014</v>
      </c>
      <c r="F4" s="17">
        <v>2015</v>
      </c>
      <c r="G4" s="17">
        <v>2016</v>
      </c>
      <c r="H4" s="18">
        <v>2017</v>
      </c>
    </row>
    <row r="5" spans="1:9" x14ac:dyDescent="0.35">
      <c r="A5">
        <v>2005</v>
      </c>
      <c r="B5">
        <v>1.5262402033883407</v>
      </c>
      <c r="D5" s="13" t="s">
        <v>3</v>
      </c>
      <c r="E5" s="14">
        <v>421683</v>
      </c>
      <c r="F5" s="14">
        <v>438220</v>
      </c>
      <c r="G5" s="14">
        <v>408841</v>
      </c>
      <c r="H5" s="15">
        <v>403247</v>
      </c>
      <c r="I5" s="3"/>
    </row>
    <row r="6" spans="1:9" x14ac:dyDescent="0.35">
      <c r="A6">
        <v>2006</v>
      </c>
      <c r="B6">
        <v>1.4427959473928769</v>
      </c>
      <c r="D6" s="8" t="s">
        <v>4</v>
      </c>
      <c r="E6" s="7">
        <v>442264</v>
      </c>
      <c r="F6" s="7">
        <v>447761</v>
      </c>
      <c r="G6" s="7">
        <v>362072</v>
      </c>
      <c r="H6" s="9">
        <v>370842</v>
      </c>
      <c r="I6" s="3"/>
    </row>
    <row r="7" spans="1:9" x14ac:dyDescent="0.35">
      <c r="A7">
        <v>2007</v>
      </c>
      <c r="B7">
        <v>1.3723912034994263</v>
      </c>
      <c r="D7" s="8" t="s">
        <v>5</v>
      </c>
      <c r="E7" s="7">
        <v>7098497</v>
      </c>
      <c r="F7" s="7">
        <v>7133439</v>
      </c>
      <c r="G7" s="7">
        <v>6526487</v>
      </c>
      <c r="H7" s="9">
        <v>6332271</v>
      </c>
      <c r="I7" s="3"/>
    </row>
    <row r="8" spans="1:9" x14ac:dyDescent="0.35">
      <c r="A8">
        <v>2008</v>
      </c>
      <c r="B8">
        <v>1.2737822511801551</v>
      </c>
      <c r="D8" s="8" t="s">
        <v>6</v>
      </c>
      <c r="E8" s="7">
        <v>31176442</v>
      </c>
      <c r="F8" s="7">
        <v>31963072</v>
      </c>
      <c r="G8" s="7">
        <v>32729911</v>
      </c>
      <c r="H8" s="9">
        <v>33119832</v>
      </c>
      <c r="I8" s="3"/>
    </row>
    <row r="9" spans="1:9" x14ac:dyDescent="0.35">
      <c r="A9">
        <v>2009</v>
      </c>
      <c r="B9">
        <v>1.2219171964664808</v>
      </c>
      <c r="D9" s="8" t="s">
        <v>7</v>
      </c>
      <c r="E9" s="7">
        <v>15681059</v>
      </c>
      <c r="F9" s="7">
        <v>17555663</v>
      </c>
      <c r="G9" s="7">
        <v>18188882</v>
      </c>
      <c r="H9" s="9">
        <v>18546230</v>
      </c>
      <c r="I9" s="3"/>
    </row>
    <row r="10" spans="1:9" x14ac:dyDescent="0.35">
      <c r="A10">
        <v>2010</v>
      </c>
      <c r="B10">
        <v>1.1778475010650542</v>
      </c>
      <c r="D10" s="8" t="s">
        <v>8</v>
      </c>
      <c r="E10" s="7">
        <v>6707243</v>
      </c>
      <c r="F10" s="7">
        <v>6890503</v>
      </c>
      <c r="G10" s="7">
        <v>6771353</v>
      </c>
      <c r="H10" s="9">
        <v>6689432</v>
      </c>
      <c r="I10" s="3"/>
    </row>
    <row r="11" spans="1:9" x14ac:dyDescent="0.35">
      <c r="A11">
        <v>2011</v>
      </c>
      <c r="B11">
        <v>1.1112724054040313</v>
      </c>
      <c r="D11" s="8" t="s">
        <v>9</v>
      </c>
      <c r="E11" s="7">
        <v>61527188</v>
      </c>
      <c r="F11" s="7">
        <v>64428658</v>
      </c>
      <c r="G11" s="7">
        <v>64987546</v>
      </c>
      <c r="H11" s="9">
        <v>65461854</v>
      </c>
      <c r="I11" s="3"/>
    </row>
    <row r="12" spans="1:9" x14ac:dyDescent="0.35">
      <c r="A12">
        <v>2012</v>
      </c>
      <c r="B12">
        <v>1.0718195669052684</v>
      </c>
      <c r="D12" s="8" t="s">
        <v>10</v>
      </c>
      <c r="E12" s="7">
        <v>65917783</v>
      </c>
      <c r="F12" s="7">
        <v>68815336</v>
      </c>
      <c r="G12" s="7">
        <v>69671032</v>
      </c>
      <c r="H12" s="9">
        <v>68515908</v>
      </c>
      <c r="I12" s="3"/>
    </row>
    <row r="13" spans="1:9" ht="16" thickBot="1" x14ac:dyDescent="0.4">
      <c r="A13">
        <v>2013</v>
      </c>
      <c r="B13">
        <v>1.0457865506177035</v>
      </c>
      <c r="D13" s="10" t="s">
        <v>11</v>
      </c>
      <c r="E13" s="11">
        <v>127444971</v>
      </c>
      <c r="F13" s="11">
        <v>133243994</v>
      </c>
      <c r="G13" s="11">
        <v>134658578</v>
      </c>
      <c r="H13" s="12">
        <v>133977762</v>
      </c>
      <c r="I13" s="3"/>
    </row>
    <row r="14" spans="1:9" x14ac:dyDescent="0.35">
      <c r="A14">
        <v>2014</v>
      </c>
      <c r="B14">
        <v>1.0244928410829914</v>
      </c>
      <c r="D14"/>
      <c r="E14" s="3"/>
      <c r="F14" s="3"/>
      <c r="G14" s="3"/>
      <c r="H14" s="3"/>
      <c r="I14" s="3"/>
    </row>
    <row r="15" spans="1:9" x14ac:dyDescent="0.35">
      <c r="A15">
        <v>2015</v>
      </c>
      <c r="B15">
        <v>1</v>
      </c>
      <c r="D15" s="1" t="s">
        <v>13</v>
      </c>
      <c r="E15" s="3"/>
      <c r="F15" s="19" t="s">
        <v>14</v>
      </c>
      <c r="G15" s="4">
        <v>1000000</v>
      </c>
      <c r="H15" s="3"/>
      <c r="I15" s="3"/>
    </row>
    <row r="16" spans="1:9" ht="16" thickBot="1" x14ac:dyDescent="0.4">
      <c r="A16" t="s">
        <v>0</v>
      </c>
      <c r="B16">
        <v>0.95103741453283352</v>
      </c>
      <c r="D16"/>
    </row>
    <row r="17" spans="1:9" ht="16" thickBot="1" x14ac:dyDescent="0.4">
      <c r="A17" t="s">
        <v>1</v>
      </c>
      <c r="B17">
        <v>0.90479833600306026</v>
      </c>
      <c r="D17" s="16" t="s">
        <v>12</v>
      </c>
      <c r="E17" s="17">
        <v>2014</v>
      </c>
      <c r="F17" s="17">
        <v>2015</v>
      </c>
      <c r="G17" s="17">
        <v>2016</v>
      </c>
      <c r="H17" s="18">
        <v>2017</v>
      </c>
    </row>
    <row r="18" spans="1:9" x14ac:dyDescent="0.35">
      <c r="D18" s="20" t="s">
        <v>3</v>
      </c>
      <c r="E18" s="21">
        <f>+E5/$B$14</f>
        <v>411601.70485353406</v>
      </c>
      <c r="F18" s="21">
        <f>+F5/$B$15</f>
        <v>438220</v>
      </c>
      <c r="G18" s="21">
        <f>+G5/$B$16</f>
        <v>429889.50145650154</v>
      </c>
      <c r="H18" s="22">
        <f>+H5/$B$17</f>
        <v>445676.10698903422</v>
      </c>
    </row>
    <row r="19" spans="1:9" x14ac:dyDescent="0.35">
      <c r="D19" s="8" t="s">
        <v>4</v>
      </c>
      <c r="E19" s="14">
        <f t="shared" ref="E19:E26" si="0">+E6/$B$14</f>
        <v>431690.66904604499</v>
      </c>
      <c r="F19" s="14">
        <f t="shared" ref="F19:F26" si="1">+F6/$B$15</f>
        <v>447761</v>
      </c>
      <c r="G19" s="14">
        <f t="shared" ref="G19:G26" si="2">+G6/$B$16</f>
        <v>380712.67698532785</v>
      </c>
      <c r="H19" s="15">
        <f t="shared" ref="H19:H26" si="3">+H6/$B$17</f>
        <v>409861.49647245341</v>
      </c>
    </row>
    <row r="20" spans="1:9" x14ac:dyDescent="0.35">
      <c r="D20" s="8" t="s">
        <v>5</v>
      </c>
      <c r="E20" s="14">
        <f t="shared" si="0"/>
        <v>6928791.2178050736</v>
      </c>
      <c r="F20" s="14">
        <f t="shared" si="1"/>
        <v>7133439</v>
      </c>
      <c r="G20" s="14">
        <f t="shared" si="2"/>
        <v>6862492.3691418879</v>
      </c>
      <c r="H20" s="15">
        <f t="shared" si="3"/>
        <v>6998544.0379706696</v>
      </c>
    </row>
    <row r="21" spans="1:9" x14ac:dyDescent="0.35">
      <c r="D21" s="8" t="s">
        <v>6</v>
      </c>
      <c r="E21" s="14">
        <f t="shared" si="0"/>
        <v>30431097.953835756</v>
      </c>
      <c r="F21" s="14">
        <f t="shared" si="1"/>
        <v>31963072</v>
      </c>
      <c r="G21" s="14">
        <f t="shared" si="2"/>
        <v>34414956.236056723</v>
      </c>
      <c r="H21" s="15">
        <f t="shared" si="3"/>
        <v>36604656.17820055</v>
      </c>
    </row>
    <row r="22" spans="1:9" x14ac:dyDescent="0.35">
      <c r="D22" s="8" t="s">
        <v>7</v>
      </c>
      <c r="E22" s="14">
        <f t="shared" si="0"/>
        <v>15306167.472506251</v>
      </c>
      <c r="F22" s="14">
        <f t="shared" si="1"/>
        <v>17555663</v>
      </c>
      <c r="G22" s="14">
        <f t="shared" si="2"/>
        <v>19125306.451728508</v>
      </c>
      <c r="H22" s="15">
        <f t="shared" si="3"/>
        <v>20497639.376667988</v>
      </c>
    </row>
    <row r="23" spans="1:9" x14ac:dyDescent="0.35">
      <c r="D23" s="8" t="s">
        <v>8</v>
      </c>
      <c r="E23" s="14">
        <f t="shared" si="0"/>
        <v>6546891.0382133787</v>
      </c>
      <c r="F23" s="14">
        <f t="shared" si="1"/>
        <v>6890503</v>
      </c>
      <c r="G23" s="14">
        <f t="shared" si="2"/>
        <v>7119964.8894215263</v>
      </c>
      <c r="H23" s="15">
        <f t="shared" si="3"/>
        <v>7393285.0380235165</v>
      </c>
    </row>
    <row r="24" spans="1:9" x14ac:dyDescent="0.35">
      <c r="D24" s="8" t="s">
        <v>9</v>
      </c>
      <c r="E24" s="14">
        <f t="shared" si="0"/>
        <v>60056240.056260042</v>
      </c>
      <c r="F24" s="14">
        <f t="shared" si="1"/>
        <v>64428658</v>
      </c>
      <c r="G24" s="14">
        <f t="shared" si="2"/>
        <v>68333322.124790475</v>
      </c>
      <c r="H24" s="15">
        <f t="shared" si="3"/>
        <v>72349662.234324217</v>
      </c>
      <c r="I24" s="4">
        <f>SUM(E18:E23)</f>
        <v>60056240.056260042</v>
      </c>
    </row>
    <row r="25" spans="1:9" x14ac:dyDescent="0.35">
      <c r="D25" s="8" t="s">
        <v>10</v>
      </c>
      <c r="E25" s="14">
        <f t="shared" si="0"/>
        <v>64341867.855629236</v>
      </c>
      <c r="F25" s="14">
        <f t="shared" si="1"/>
        <v>68815336</v>
      </c>
      <c r="G25" s="14">
        <f t="shared" si="2"/>
        <v>73257929.641205177</v>
      </c>
      <c r="H25" s="15">
        <f t="shared" si="3"/>
        <v>75725059.68862465</v>
      </c>
    </row>
    <row r="26" spans="1:9" ht="16" thickBot="1" x14ac:dyDescent="0.4">
      <c r="D26" s="10" t="s">
        <v>11</v>
      </c>
      <c r="E26" s="23">
        <f t="shared" si="0"/>
        <v>124398107.91188927</v>
      </c>
      <c r="F26" s="23">
        <f t="shared" si="1"/>
        <v>133243994</v>
      </c>
      <c r="G26" s="23">
        <f t="shared" si="2"/>
        <v>141591251.76599565</v>
      </c>
      <c r="H26" s="24">
        <f t="shared" si="3"/>
        <v>148074721.92294887</v>
      </c>
    </row>
    <row r="28" spans="1:9" ht="16" thickBot="1" x14ac:dyDescent="0.4"/>
    <row r="29" spans="1:9" ht="16" thickBot="1" x14ac:dyDescent="0.4">
      <c r="D29" s="16" t="s">
        <v>12</v>
      </c>
      <c r="E29" s="17">
        <v>2014</v>
      </c>
      <c r="F29" s="17">
        <v>2015</v>
      </c>
      <c r="G29" s="17">
        <v>2016</v>
      </c>
      <c r="H29" s="18">
        <v>2017</v>
      </c>
    </row>
    <row r="30" spans="1:9" ht="16" thickBot="1" x14ac:dyDescent="0.4">
      <c r="D30" s="20" t="s">
        <v>3</v>
      </c>
      <c r="E30" s="21">
        <f>+E18*$G$15</f>
        <v>411601704853.53406</v>
      </c>
      <c r="F30" s="21">
        <f>+F18*$G$15</f>
        <v>438220000000</v>
      </c>
      <c r="G30" s="21">
        <f>+G18*$G$15</f>
        <v>429889501456.50153</v>
      </c>
      <c r="H30" s="21">
        <f>+H18*$G$15</f>
        <v>445676106989.03424</v>
      </c>
    </row>
    <row r="31" spans="1:9" ht="16" thickBot="1" x14ac:dyDescent="0.4">
      <c r="D31" s="8" t="s">
        <v>4</v>
      </c>
      <c r="E31" s="21">
        <f t="shared" ref="E31:H36" si="4">+E19*$G$15</f>
        <v>431690669046.04498</v>
      </c>
      <c r="F31" s="21">
        <f t="shared" si="4"/>
        <v>447761000000</v>
      </c>
      <c r="G31" s="21">
        <f t="shared" si="4"/>
        <v>380712676985.32788</v>
      </c>
      <c r="H31" s="21">
        <f t="shared" si="4"/>
        <v>409861496472.45343</v>
      </c>
    </row>
    <row r="32" spans="1:9" ht="16" thickBot="1" x14ac:dyDescent="0.4">
      <c r="D32" s="8" t="s">
        <v>5</v>
      </c>
      <c r="E32" s="21">
        <f t="shared" si="4"/>
        <v>6928791217805.0732</v>
      </c>
      <c r="F32" s="21">
        <f t="shared" si="4"/>
        <v>7133439000000</v>
      </c>
      <c r="G32" s="21">
        <f t="shared" si="4"/>
        <v>6862492369141.8877</v>
      </c>
      <c r="H32" s="21">
        <f t="shared" si="4"/>
        <v>6998544037970.6699</v>
      </c>
    </row>
    <row r="33" spans="4:8" ht="16" thickBot="1" x14ac:dyDescent="0.4">
      <c r="D33" s="8" t="s">
        <v>6</v>
      </c>
      <c r="E33" s="21">
        <f t="shared" si="4"/>
        <v>30431097953835.754</v>
      </c>
      <c r="F33" s="21">
        <f t="shared" si="4"/>
        <v>31963072000000</v>
      </c>
      <c r="G33" s="21">
        <f t="shared" si="4"/>
        <v>34414956236056.723</v>
      </c>
      <c r="H33" s="21">
        <f t="shared" si="4"/>
        <v>36604656178200.547</v>
      </c>
    </row>
    <row r="34" spans="4:8" ht="16" thickBot="1" x14ac:dyDescent="0.4">
      <c r="D34" s="8" t="s">
        <v>7</v>
      </c>
      <c r="E34" s="21">
        <f t="shared" si="4"/>
        <v>15306167472506.252</v>
      </c>
      <c r="F34" s="21">
        <f t="shared" si="4"/>
        <v>17555663000000</v>
      </c>
      <c r="G34" s="21">
        <f t="shared" si="4"/>
        <v>19125306451728.508</v>
      </c>
      <c r="H34" s="21">
        <f t="shared" si="4"/>
        <v>20497639376667.988</v>
      </c>
    </row>
    <row r="35" spans="4:8" ht="16" thickBot="1" x14ac:dyDescent="0.4">
      <c r="D35" s="8" t="s">
        <v>8</v>
      </c>
      <c r="E35" s="21">
        <f t="shared" si="4"/>
        <v>6546891038213.3789</v>
      </c>
      <c r="F35" s="21">
        <f t="shared" si="4"/>
        <v>6890503000000</v>
      </c>
      <c r="G35" s="21">
        <f t="shared" si="4"/>
        <v>7119964889421.5264</v>
      </c>
      <c r="H35" s="21">
        <f t="shared" si="4"/>
        <v>7393285038023.5166</v>
      </c>
    </row>
    <row r="36" spans="4:8" x14ac:dyDescent="0.35">
      <c r="D36" s="8" t="s">
        <v>9</v>
      </c>
      <c r="E36" s="21">
        <f t="shared" si="4"/>
        <v>60056240056260.039</v>
      </c>
      <c r="F36" s="21">
        <f t="shared" si="4"/>
        <v>64428658000000</v>
      </c>
      <c r="G36" s="21">
        <f t="shared" si="4"/>
        <v>68333322124790.477</v>
      </c>
      <c r="H36" s="21">
        <f t="shared" si="4"/>
        <v>72349662234324.219</v>
      </c>
    </row>
    <row r="38" spans="4:8" x14ac:dyDescent="0.35">
      <c r="D38" s="44" t="s">
        <v>27</v>
      </c>
    </row>
    <row r="39" spans="4:8" x14ac:dyDescent="0.35">
      <c r="D39" s="44" t="s">
        <v>15</v>
      </c>
    </row>
    <row r="40" spans="4:8" x14ac:dyDescent="0.35">
      <c r="D40" s="44" t="s">
        <v>21</v>
      </c>
      <c r="E40" s="4">
        <v>1000000</v>
      </c>
    </row>
    <row r="42" spans="4:8" x14ac:dyDescent="0.35">
      <c r="D42" s="5" t="s">
        <v>12</v>
      </c>
      <c r="E42" s="5">
        <v>2014</v>
      </c>
      <c r="F42" s="5">
        <v>2015</v>
      </c>
      <c r="G42" s="5">
        <v>2016</v>
      </c>
      <c r="H42" s="5">
        <v>2017</v>
      </c>
    </row>
    <row r="43" spans="4:8" x14ac:dyDescent="0.35">
      <c r="D43" s="6" t="s">
        <v>3</v>
      </c>
      <c r="E43" s="6"/>
      <c r="F43" s="32">
        <v>15</v>
      </c>
      <c r="G43" s="32">
        <v>18</v>
      </c>
      <c r="H43" s="32">
        <v>14</v>
      </c>
    </row>
    <row r="44" spans="4:8" x14ac:dyDescent="0.35">
      <c r="D44" s="6" t="s">
        <v>4</v>
      </c>
      <c r="E44" s="6"/>
      <c r="F44" s="33">
        <v>23</v>
      </c>
      <c r="G44" s="33">
        <v>15</v>
      </c>
      <c r="H44" s="33">
        <v>18</v>
      </c>
    </row>
    <row r="45" spans="4:8" x14ac:dyDescent="0.35">
      <c r="D45" s="6" t="s">
        <v>5</v>
      </c>
      <c r="E45" s="6"/>
      <c r="F45" s="32">
        <v>346</v>
      </c>
      <c r="G45" s="32">
        <v>380</v>
      </c>
      <c r="H45" s="32">
        <v>304</v>
      </c>
    </row>
    <row r="46" spans="4:8" x14ac:dyDescent="0.35">
      <c r="D46" s="6" t="s">
        <v>6</v>
      </c>
      <c r="E46" s="6"/>
      <c r="F46" s="33">
        <v>692</v>
      </c>
      <c r="G46" s="33">
        <v>546</v>
      </c>
      <c r="H46" s="33">
        <v>499</v>
      </c>
    </row>
    <row r="47" spans="4:8" x14ac:dyDescent="0.35">
      <c r="D47" s="6" t="s">
        <v>7</v>
      </c>
      <c r="E47" s="6"/>
      <c r="F47" s="32">
        <v>353</v>
      </c>
      <c r="G47" s="32">
        <v>378</v>
      </c>
      <c r="H47" s="32">
        <v>408</v>
      </c>
    </row>
    <row r="48" spans="4:8" x14ac:dyDescent="0.35">
      <c r="D48" s="6" t="s">
        <v>16</v>
      </c>
      <c r="E48" s="6"/>
      <c r="F48" s="33">
        <v>224</v>
      </c>
      <c r="G48" s="33">
        <v>207</v>
      </c>
      <c r="H48" s="33">
        <v>227</v>
      </c>
    </row>
    <row r="49" spans="4:9" x14ac:dyDescent="0.35">
      <c r="D49" s="26" t="s">
        <v>17</v>
      </c>
      <c r="E49" s="6"/>
      <c r="F49" s="34">
        <v>1653</v>
      </c>
      <c r="G49" s="34">
        <v>1544</v>
      </c>
      <c r="H49" s="34">
        <v>1470</v>
      </c>
    </row>
    <row r="50" spans="4:9" x14ac:dyDescent="0.35">
      <c r="D50"/>
    </row>
    <row r="51" spans="4:9" x14ac:dyDescent="0.35">
      <c r="D51" s="5" t="s">
        <v>12</v>
      </c>
      <c r="E51" s="5">
        <v>2014</v>
      </c>
      <c r="F51" s="5">
        <v>2015</v>
      </c>
      <c r="G51" s="5">
        <v>2016</v>
      </c>
      <c r="H51" s="5">
        <v>2017</v>
      </c>
    </row>
    <row r="52" spans="4:9" x14ac:dyDescent="0.35">
      <c r="D52" s="6" t="s">
        <v>3</v>
      </c>
      <c r="E52" s="38"/>
      <c r="F52" s="39">
        <f>+F43*$E$40</f>
        <v>15000000</v>
      </c>
      <c r="G52" s="39">
        <f>+G43*$E$40</f>
        <v>18000000</v>
      </c>
      <c r="H52" s="39">
        <f>+H43*$E$40</f>
        <v>14000000</v>
      </c>
    </row>
    <row r="53" spans="4:9" x14ac:dyDescent="0.35">
      <c r="D53" s="6" t="s">
        <v>4</v>
      </c>
      <c r="E53" s="38"/>
      <c r="F53" s="39">
        <f t="shared" ref="F53:H58" si="5">+F44*$E$40</f>
        <v>23000000</v>
      </c>
      <c r="G53" s="39">
        <f t="shared" si="5"/>
        <v>15000000</v>
      </c>
      <c r="H53" s="39">
        <f t="shared" si="5"/>
        <v>18000000</v>
      </c>
    </row>
    <row r="54" spans="4:9" x14ac:dyDescent="0.35">
      <c r="D54" s="6" t="s">
        <v>5</v>
      </c>
      <c r="E54" s="38"/>
      <c r="F54" s="39">
        <f t="shared" si="5"/>
        <v>346000000</v>
      </c>
      <c r="G54" s="39">
        <f t="shared" si="5"/>
        <v>380000000</v>
      </c>
      <c r="H54" s="39">
        <f t="shared" si="5"/>
        <v>304000000</v>
      </c>
    </row>
    <row r="55" spans="4:9" x14ac:dyDescent="0.35">
      <c r="D55" s="6" t="s">
        <v>6</v>
      </c>
      <c r="E55" s="38"/>
      <c r="F55" s="39">
        <f t="shared" si="5"/>
        <v>692000000</v>
      </c>
      <c r="G55" s="39">
        <f t="shared" si="5"/>
        <v>546000000</v>
      </c>
      <c r="H55" s="39">
        <f t="shared" si="5"/>
        <v>499000000</v>
      </c>
    </row>
    <row r="56" spans="4:9" x14ac:dyDescent="0.35">
      <c r="D56" s="6" t="s">
        <v>7</v>
      </c>
      <c r="E56" s="38"/>
      <c r="F56" s="39">
        <f t="shared" si="5"/>
        <v>353000000</v>
      </c>
      <c r="G56" s="39">
        <f t="shared" si="5"/>
        <v>378000000</v>
      </c>
      <c r="H56" s="39">
        <f t="shared" si="5"/>
        <v>408000000</v>
      </c>
    </row>
    <row r="57" spans="4:9" x14ac:dyDescent="0.35">
      <c r="D57" s="6" t="s">
        <v>16</v>
      </c>
      <c r="E57" s="38"/>
      <c r="F57" s="39">
        <f t="shared" si="5"/>
        <v>224000000</v>
      </c>
      <c r="G57" s="39">
        <f t="shared" si="5"/>
        <v>207000000</v>
      </c>
      <c r="H57" s="39">
        <f t="shared" si="5"/>
        <v>227000000</v>
      </c>
    </row>
    <row r="58" spans="4:9" x14ac:dyDescent="0.35">
      <c r="D58" s="26" t="s">
        <v>17</v>
      </c>
      <c r="E58" s="38"/>
      <c r="F58" s="39">
        <f t="shared" si="5"/>
        <v>1653000000</v>
      </c>
      <c r="G58" s="39">
        <f t="shared" si="5"/>
        <v>1544000000</v>
      </c>
      <c r="H58" s="39">
        <f t="shared" si="5"/>
        <v>1470000000</v>
      </c>
    </row>
    <row r="59" spans="4:9" x14ac:dyDescent="0.35">
      <c r="D59" s="35"/>
      <c r="E59" s="36"/>
      <c r="F59" s="37"/>
      <c r="G59" s="37"/>
      <c r="H59" s="37"/>
    </row>
    <row r="60" spans="4:9" x14ac:dyDescent="0.35">
      <c r="D60" s="35"/>
      <c r="E60" s="36"/>
      <c r="F60" s="37"/>
      <c r="G60" s="37"/>
      <c r="H60" s="37"/>
    </row>
    <row r="61" spans="4:9" x14ac:dyDescent="0.35">
      <c r="D61" s="35"/>
      <c r="E61" s="36"/>
      <c r="F61" s="37"/>
      <c r="G61" s="37"/>
      <c r="H61" s="37"/>
    </row>
    <row r="62" spans="4:9" x14ac:dyDescent="0.35">
      <c r="D62" t="s">
        <v>18</v>
      </c>
    </row>
    <row r="63" spans="4:9" x14ac:dyDescent="0.35">
      <c r="D63" s="5" t="s">
        <v>12</v>
      </c>
      <c r="E63" s="5">
        <v>2014</v>
      </c>
      <c r="F63" s="5">
        <v>2015</v>
      </c>
      <c r="G63" s="5">
        <v>2016</v>
      </c>
      <c r="H63" s="5">
        <v>2017</v>
      </c>
    </row>
    <row r="64" spans="4:9" x14ac:dyDescent="0.35">
      <c r="D64" s="6" t="s">
        <v>3</v>
      </c>
      <c r="E64" s="6"/>
      <c r="F64" s="27">
        <f>+F18/F52</f>
        <v>2.9214666666666667E-2</v>
      </c>
      <c r="G64" s="27">
        <f t="shared" ref="G64:H64" si="6">+G18/G52</f>
        <v>2.3882750080916754E-2</v>
      </c>
      <c r="H64" s="27">
        <f t="shared" si="6"/>
        <v>3.1834007642073871E-2</v>
      </c>
      <c r="I64" s="28">
        <f>+(H64-F64)/F64</f>
        <v>8.9658424150216923E-2</v>
      </c>
    </row>
    <row r="65" spans="4:10" x14ac:dyDescent="0.35">
      <c r="D65" s="6" t="s">
        <v>4</v>
      </c>
      <c r="E65" s="6"/>
      <c r="F65" s="27">
        <f>+F19/F53</f>
        <v>1.9467869565217392E-2</v>
      </c>
      <c r="G65" s="27">
        <f t="shared" ref="G65:H65" si="7">+G19/G53</f>
        <v>2.5380845132355192E-2</v>
      </c>
      <c r="H65" s="27">
        <f t="shared" si="7"/>
        <v>2.2770083137358524E-2</v>
      </c>
      <c r="I65" s="28">
        <f t="shared" ref="I65:I70" si="8">+(H65-F65)/F65</f>
        <v>0.16962377732595293</v>
      </c>
    </row>
    <row r="66" spans="4:10" x14ac:dyDescent="0.35">
      <c r="D66" s="6" t="s">
        <v>5</v>
      </c>
      <c r="E66" s="6"/>
      <c r="F66" s="27">
        <f t="shared" ref="F66:H70" si="9">+F20/F54</f>
        <v>2.0616875722543351E-2</v>
      </c>
      <c r="G66" s="27">
        <f t="shared" si="9"/>
        <v>1.8059190445110233E-2</v>
      </c>
      <c r="H66" s="27">
        <f t="shared" si="9"/>
        <v>2.3021526440692993E-2</v>
      </c>
      <c r="I66" s="28">
        <f t="shared" si="8"/>
        <v>0.11663506879077204</v>
      </c>
    </row>
    <row r="67" spans="4:10" x14ac:dyDescent="0.35">
      <c r="D67" s="6" t="s">
        <v>6</v>
      </c>
      <c r="E67" s="6"/>
      <c r="F67" s="27">
        <f t="shared" si="9"/>
        <v>4.6189410404624279E-2</v>
      </c>
      <c r="G67" s="27">
        <f t="shared" si="9"/>
        <v>6.3031055377393272E-2</v>
      </c>
      <c r="H67" s="27">
        <f t="shared" si="9"/>
        <v>7.3356024405211523E-2</v>
      </c>
      <c r="I67" s="29">
        <f t="shared" si="8"/>
        <v>0.58815676066450595</v>
      </c>
    </row>
    <row r="68" spans="4:10" x14ac:dyDescent="0.35">
      <c r="D68" s="6" t="s">
        <v>7</v>
      </c>
      <c r="E68" s="6"/>
      <c r="F68" s="27">
        <f t="shared" si="9"/>
        <v>4.9732756373937675E-2</v>
      </c>
      <c r="G68" s="27">
        <f t="shared" si="9"/>
        <v>5.0596048814096579E-2</v>
      </c>
      <c r="H68" s="27">
        <f t="shared" si="9"/>
        <v>5.0239312197715658E-2</v>
      </c>
      <c r="I68" s="28">
        <f t="shared" si="8"/>
        <v>1.0185556979171206E-2</v>
      </c>
    </row>
    <row r="69" spans="4:10" x14ac:dyDescent="0.35">
      <c r="D69" s="6" t="s">
        <v>16</v>
      </c>
      <c r="E69" s="6"/>
      <c r="F69" s="27">
        <f t="shared" si="9"/>
        <v>3.0761174107142856E-2</v>
      </c>
      <c r="G69" s="27">
        <f t="shared" si="9"/>
        <v>3.4395965649379356E-2</v>
      </c>
      <c r="H69" s="27">
        <f t="shared" si="9"/>
        <v>3.2569537612438401E-2</v>
      </c>
      <c r="I69" s="28">
        <f t="shared" si="8"/>
        <v>5.8787206853578348E-2</v>
      </c>
    </row>
    <row r="70" spans="4:10" x14ac:dyDescent="0.35">
      <c r="D70" s="26" t="s">
        <v>17</v>
      </c>
      <c r="E70" s="6"/>
      <c r="F70" s="27">
        <f t="shared" si="9"/>
        <v>3.8976804597701149E-2</v>
      </c>
      <c r="G70" s="27">
        <f t="shared" si="9"/>
        <v>4.4257332982377252E-2</v>
      </c>
      <c r="H70" s="27">
        <f t="shared" si="9"/>
        <v>4.9217457302261375E-2</v>
      </c>
      <c r="I70" s="28">
        <f t="shared" si="8"/>
        <v>0.26273710249619125</v>
      </c>
    </row>
    <row r="71" spans="4:10" x14ac:dyDescent="0.35">
      <c r="D71" s="35"/>
      <c r="E71" s="36"/>
      <c r="F71" s="40"/>
      <c r="G71" s="40"/>
      <c r="H71" s="40"/>
      <c r="I71" s="28"/>
    </row>
    <row r="72" spans="4:10" x14ac:dyDescent="0.35">
      <c r="D72" s="35"/>
      <c r="E72" s="36"/>
      <c r="F72" s="40"/>
      <c r="G72" s="40"/>
      <c r="H72" s="40"/>
      <c r="I72" s="28"/>
    </row>
    <row r="73" spans="4:10" x14ac:dyDescent="0.35">
      <c r="D73" s="35" t="s">
        <v>22</v>
      </c>
      <c r="E73" s="36"/>
      <c r="F73" s="40"/>
      <c r="G73" s="40"/>
      <c r="H73" s="40"/>
      <c r="I73" s="28"/>
    </row>
    <row r="74" spans="4:10" x14ac:dyDescent="0.35">
      <c r="D74" t="s">
        <v>18</v>
      </c>
      <c r="I74" s="28"/>
    </row>
    <row r="75" spans="4:10" x14ac:dyDescent="0.35">
      <c r="D75" s="5" t="s">
        <v>12</v>
      </c>
      <c r="E75" s="5" t="s">
        <v>23</v>
      </c>
      <c r="F75" s="5">
        <v>2015</v>
      </c>
      <c r="G75" s="5">
        <v>2016</v>
      </c>
      <c r="H75" s="5">
        <v>2017</v>
      </c>
      <c r="I75" s="28" t="s">
        <v>25</v>
      </c>
      <c r="J75" t="s">
        <v>26</v>
      </c>
    </row>
    <row r="76" spans="4:10" x14ac:dyDescent="0.35">
      <c r="D76" s="6" t="s">
        <v>3</v>
      </c>
      <c r="E76" s="42">
        <v>28310.474796552429</v>
      </c>
      <c r="F76" s="41">
        <f>+F30/F52</f>
        <v>29214.666666666668</v>
      </c>
      <c r="G76" s="41">
        <f t="shared" ref="G76:H76" si="10">+G30/G52</f>
        <v>23882.75008091675</v>
      </c>
      <c r="H76" s="41">
        <f t="shared" si="10"/>
        <v>31834.007642073873</v>
      </c>
      <c r="I76" s="42">
        <f>AVERAGE(F76:H76)</f>
        <v>28310.474796552429</v>
      </c>
      <c r="J76" s="28">
        <f t="shared" ref="J76:J78" si="11">+(H76-F76)/F76</f>
        <v>8.9658424150216964E-2</v>
      </c>
    </row>
    <row r="77" spans="4:10" x14ac:dyDescent="0.35">
      <c r="D77" s="6" t="s">
        <v>4</v>
      </c>
      <c r="E77" s="42">
        <v>22539.599278310372</v>
      </c>
      <c r="F77" s="41">
        <f t="shared" ref="F77:H82" si="12">+F31/F53</f>
        <v>19467.869565217392</v>
      </c>
      <c r="G77" s="41">
        <f t="shared" si="12"/>
        <v>25380.845132355193</v>
      </c>
      <c r="H77" s="41">
        <f t="shared" si="12"/>
        <v>22770.083137358524</v>
      </c>
      <c r="I77" s="42">
        <f t="shared" ref="I77:I82" si="13">AVERAGE(F77:H77)</f>
        <v>22539.599278310372</v>
      </c>
      <c r="J77" s="28">
        <f t="shared" si="11"/>
        <v>0.16962377732595299</v>
      </c>
    </row>
    <row r="78" spans="4:10" x14ac:dyDescent="0.35">
      <c r="D78" s="6" t="s">
        <v>5</v>
      </c>
      <c r="E78" s="42">
        <v>20565.864202782192</v>
      </c>
      <c r="F78" s="41">
        <f t="shared" si="12"/>
        <v>20616.875722543351</v>
      </c>
      <c r="G78" s="41">
        <f t="shared" si="12"/>
        <v>18059.190445110231</v>
      </c>
      <c r="H78" s="41">
        <f t="shared" si="12"/>
        <v>23021.526440692993</v>
      </c>
      <c r="I78" s="42">
        <f t="shared" si="13"/>
        <v>20565.864202782192</v>
      </c>
      <c r="J78" s="28">
        <f t="shared" si="11"/>
        <v>0.11663506879077204</v>
      </c>
    </row>
    <row r="79" spans="4:10" x14ac:dyDescent="0.35">
      <c r="D79" s="6" t="s">
        <v>6</v>
      </c>
      <c r="E79" s="42">
        <v>60858.830062409688</v>
      </c>
      <c r="F79" s="41">
        <f t="shared" si="12"/>
        <v>46189.410404624279</v>
      </c>
      <c r="G79" s="41">
        <f t="shared" si="12"/>
        <v>63031.055377393262</v>
      </c>
      <c r="H79" s="41">
        <f t="shared" si="12"/>
        <v>73356.024405211516</v>
      </c>
      <c r="I79" s="42">
        <f t="shared" si="13"/>
        <v>60858.830062409688</v>
      </c>
      <c r="J79" s="28">
        <f>+(H79-F79)/F79</f>
        <v>0.58815676066450584</v>
      </c>
    </row>
    <row r="80" spans="4:10" x14ac:dyDescent="0.35">
      <c r="D80" s="6" t="s">
        <v>7</v>
      </c>
      <c r="E80" s="42">
        <v>50189.372461916639</v>
      </c>
      <c r="F80" s="41">
        <f t="shared" si="12"/>
        <v>49732.756373937678</v>
      </c>
      <c r="G80" s="41">
        <f t="shared" si="12"/>
        <v>50596.048814096583</v>
      </c>
      <c r="H80" s="41">
        <f t="shared" si="12"/>
        <v>50239.312197715655</v>
      </c>
      <c r="I80" s="42">
        <f t="shared" si="13"/>
        <v>50189.372461916639</v>
      </c>
      <c r="J80" s="28">
        <f t="shared" ref="J80:J82" si="14">+(H80-F80)/F80</f>
        <v>1.01855569791711E-2</v>
      </c>
    </row>
    <row r="81" spans="4:10" x14ac:dyDescent="0.35">
      <c r="D81" s="6" t="s">
        <v>16</v>
      </c>
      <c r="E81" s="42">
        <v>32575.55912298687</v>
      </c>
      <c r="F81" s="41">
        <f t="shared" si="12"/>
        <v>30761.174107142859</v>
      </c>
      <c r="G81" s="41">
        <f t="shared" si="12"/>
        <v>34395.965649379352</v>
      </c>
      <c r="H81" s="41">
        <f t="shared" si="12"/>
        <v>32569.537612438398</v>
      </c>
      <c r="I81" s="42">
        <f t="shared" si="13"/>
        <v>32575.55912298687</v>
      </c>
      <c r="J81" s="28">
        <f t="shared" si="14"/>
        <v>5.8787206853578161E-2</v>
      </c>
    </row>
    <row r="82" spans="4:10" x14ac:dyDescent="0.35">
      <c r="D82" s="26" t="s">
        <v>17</v>
      </c>
      <c r="E82" s="42">
        <v>44150.531627446588</v>
      </c>
      <c r="F82" s="41">
        <f t="shared" si="12"/>
        <v>38976.80459770115</v>
      </c>
      <c r="G82" s="41">
        <f t="shared" si="12"/>
        <v>44257.332982377251</v>
      </c>
      <c r="H82" s="41">
        <f t="shared" si="12"/>
        <v>49217.457302261377</v>
      </c>
      <c r="I82" s="42">
        <f t="shared" si="13"/>
        <v>44150.531627446588</v>
      </c>
      <c r="J82" s="28">
        <f t="shared" si="14"/>
        <v>0.26273710249619131</v>
      </c>
    </row>
    <row r="83" spans="4:10" x14ac:dyDescent="0.35">
      <c r="D83"/>
    </row>
    <row r="84" spans="4:10" x14ac:dyDescent="0.35">
      <c r="D84"/>
    </row>
    <row r="85" spans="4:10" x14ac:dyDescent="0.35">
      <c r="D85" t="s">
        <v>12</v>
      </c>
      <c r="E85" t="s">
        <v>23</v>
      </c>
      <c r="F85">
        <f>+G63</f>
        <v>2016</v>
      </c>
      <c r="G85">
        <f>+H63</f>
        <v>2017</v>
      </c>
    </row>
    <row r="86" spans="4:10" x14ac:dyDescent="0.35">
      <c r="D86" s="6" t="s">
        <v>3</v>
      </c>
      <c r="E86" s="42">
        <v>28310.474796552429</v>
      </c>
      <c r="F86" s="41">
        <f>+G82</f>
        <v>44257.332982377251</v>
      </c>
      <c r="G86" s="41">
        <f>+H82</f>
        <v>49217.457302261377</v>
      </c>
      <c r="I86" s="28">
        <f>+(G86-E86)/E86</f>
        <v>0.73848929260115914</v>
      </c>
    </row>
    <row r="87" spans="4:10" x14ac:dyDescent="0.35">
      <c r="D87" s="6" t="s">
        <v>4</v>
      </c>
      <c r="E87" s="42">
        <v>22539.599278310372</v>
      </c>
      <c r="F87" s="41"/>
      <c r="G87" s="41"/>
    </row>
    <row r="88" spans="4:10" x14ac:dyDescent="0.35">
      <c r="D88" s="6" t="s">
        <v>5</v>
      </c>
      <c r="E88" s="42">
        <v>20565.864202782192</v>
      </c>
      <c r="G88" s="28">
        <f>+(G86-E86)/E86</f>
        <v>0.73848929260115914</v>
      </c>
    </row>
    <row r="89" spans="4:10" x14ac:dyDescent="0.35">
      <c r="D89" s="6" t="s">
        <v>6</v>
      </c>
      <c r="E89" s="42">
        <v>60858.830062409688</v>
      </c>
    </row>
    <row r="90" spans="4:10" x14ac:dyDescent="0.35">
      <c r="D90" s="6" t="s">
        <v>7</v>
      </c>
      <c r="E90" s="42">
        <v>50189.372461916639</v>
      </c>
    </row>
    <row r="91" spans="4:10" x14ac:dyDescent="0.35">
      <c r="D91" s="6" t="s">
        <v>16</v>
      </c>
      <c r="E91" s="42">
        <v>32575.55912298687</v>
      </c>
    </row>
    <row r="92" spans="4:10" x14ac:dyDescent="0.35">
      <c r="D92" s="26"/>
      <c r="E92" s="42"/>
    </row>
    <row r="93" spans="4:10" x14ac:dyDescent="0.35">
      <c r="D93"/>
      <c r="E93" s="42"/>
    </row>
    <row r="94" spans="4:10" x14ac:dyDescent="0.35">
      <c r="D94"/>
    </row>
    <row r="95" spans="4:10" x14ac:dyDescent="0.35">
      <c r="D95"/>
    </row>
    <row r="96" spans="4:10" x14ac:dyDescent="0.35">
      <c r="D96"/>
    </row>
    <row r="97" spans="4:4" x14ac:dyDescent="0.35">
      <c r="D97"/>
    </row>
    <row r="98" spans="4:4" x14ac:dyDescent="0.35">
      <c r="D98"/>
    </row>
    <row r="118" spans="5:8" x14ac:dyDescent="0.35">
      <c r="E118" s="2"/>
      <c r="F118" s="2"/>
      <c r="G118" s="2"/>
      <c r="H118" s="2"/>
    </row>
    <row r="119" spans="5:8" x14ac:dyDescent="0.35">
      <c r="E119" s="2"/>
      <c r="F119" s="2"/>
      <c r="G119" s="2"/>
      <c r="H119" s="2"/>
    </row>
    <row r="120" spans="5:8" x14ac:dyDescent="0.35">
      <c r="E120" s="2"/>
      <c r="F120" s="2"/>
      <c r="G120" s="2"/>
      <c r="H120" s="2"/>
    </row>
    <row r="121" spans="5:8" x14ac:dyDescent="0.35">
      <c r="E121" s="2"/>
      <c r="F121" s="2"/>
      <c r="G121" s="2"/>
      <c r="H121" s="2"/>
    </row>
    <row r="122" spans="5:8" x14ac:dyDescent="0.35">
      <c r="E122" s="2"/>
      <c r="F122" s="2"/>
      <c r="G122" s="2"/>
      <c r="H122" s="2"/>
    </row>
    <row r="123" spans="5:8" x14ac:dyDescent="0.35">
      <c r="E123" s="2"/>
      <c r="F123" s="2"/>
      <c r="G123" s="2"/>
      <c r="H123" s="2"/>
    </row>
    <row r="124" spans="5:8" x14ac:dyDescent="0.35">
      <c r="E124" s="2"/>
      <c r="F124" s="2"/>
      <c r="G124" s="2"/>
      <c r="H124" s="2"/>
    </row>
    <row r="125" spans="5:8" x14ac:dyDescent="0.35">
      <c r="E125" s="2"/>
      <c r="F125" s="2"/>
      <c r="G125" s="2"/>
      <c r="H125" s="2"/>
    </row>
    <row r="126" spans="5:8" x14ac:dyDescent="0.35">
      <c r="E126" s="2"/>
      <c r="F126" s="2"/>
      <c r="G126" s="2"/>
      <c r="H126" s="2"/>
    </row>
    <row r="127" spans="5:8" x14ac:dyDescent="0.35">
      <c r="E127" s="2"/>
      <c r="F127" s="2"/>
      <c r="G127" s="2"/>
      <c r="H127" s="2"/>
    </row>
    <row r="128" spans="5:8" x14ac:dyDescent="0.35">
      <c r="E128" s="2"/>
      <c r="F128" s="2"/>
      <c r="G128" s="2"/>
      <c r="H12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Cálculos 1</vt:lpstr>
      <vt:lpstr>Salida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HP</cp:lastModifiedBy>
  <dcterms:created xsi:type="dcterms:W3CDTF">2019-09-17T23:44:17Z</dcterms:created>
  <dcterms:modified xsi:type="dcterms:W3CDTF">2019-12-19T02:50:25Z</dcterms:modified>
</cp:coreProperties>
</file>