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/>
  <mc:AlternateContent xmlns:mc="http://schemas.openxmlformats.org/markup-compatibility/2006">
    <mc:Choice Requires="x15">
      <x15ac:absPath xmlns:x15ac="http://schemas.microsoft.com/office/spreadsheetml/2010/11/ac" url="C:\Dropbox\MinTIC-2020\Desembolsos\12. Diciembre\Evidencias\01. Obligación-Estudios\"/>
    </mc:Choice>
  </mc:AlternateContent>
  <xr:revisionPtr revIDLastSave="0" documentId="13_ncr:1_{13B3797C-A41F-4442-B965-B832950095DB}" xr6:coauthVersionLast="45" xr6:coauthVersionMax="45" xr10:uidLastSave="{00000000-0000-0000-0000-000000000000}"/>
  <bookViews>
    <workbookView xWindow="-120" yWindow="330" windowWidth="29040" windowHeight="15990" tabRatio="500" xr2:uid="{00000000-000D-0000-FFFF-FFFF00000000}"/>
  </bookViews>
  <sheets>
    <sheet name="Cálculos 1" sheetId="1" r:id="rId1"/>
    <sheet name="Salida 2" sheetId="2" r:id="rId2"/>
  </sheets>
  <calcPr calcId="191029" concurrentCalc="0"/>
</workbook>
</file>

<file path=xl/calcChain.xml><?xml version="1.0" encoding="utf-8"?>
<calcChain xmlns="http://schemas.openxmlformats.org/spreadsheetml/2006/main">
  <c r="J21" i="2" l="1"/>
  <c r="J33" i="2"/>
  <c r="J79" i="2"/>
  <c r="G21" i="2"/>
  <c r="G33" i="2"/>
  <c r="G79" i="2"/>
  <c r="L79" i="2"/>
  <c r="J24" i="2"/>
  <c r="J36" i="2"/>
  <c r="J82" i="2"/>
  <c r="I86" i="2"/>
  <c r="I88" i="2"/>
  <c r="I24" i="2"/>
  <c r="I36" i="2"/>
  <c r="I82" i="2"/>
  <c r="H86" i="2"/>
  <c r="J19" i="2"/>
  <c r="J31" i="2"/>
  <c r="J77" i="2"/>
  <c r="G19" i="2"/>
  <c r="G31" i="2"/>
  <c r="G77" i="2"/>
  <c r="L77" i="2"/>
  <c r="J20" i="2"/>
  <c r="J32" i="2"/>
  <c r="J78" i="2"/>
  <c r="G20" i="2"/>
  <c r="G32" i="2"/>
  <c r="G78" i="2"/>
  <c r="L78" i="2"/>
  <c r="J22" i="2"/>
  <c r="J34" i="2"/>
  <c r="J80" i="2"/>
  <c r="G22" i="2"/>
  <c r="G34" i="2"/>
  <c r="G80" i="2"/>
  <c r="L80" i="2"/>
  <c r="J23" i="2"/>
  <c r="J35" i="2"/>
  <c r="J81" i="2"/>
  <c r="G23" i="2"/>
  <c r="G35" i="2"/>
  <c r="G81" i="2"/>
  <c r="L81" i="2"/>
  <c r="G24" i="2"/>
  <c r="G36" i="2"/>
  <c r="G82" i="2"/>
  <c r="L82" i="2"/>
  <c r="J18" i="2"/>
  <c r="J30" i="2"/>
  <c r="J76" i="2"/>
  <c r="G18" i="2"/>
  <c r="G30" i="2"/>
  <c r="G76" i="2"/>
  <c r="L76" i="2"/>
  <c r="H19" i="2"/>
  <c r="H31" i="2"/>
  <c r="H77" i="2"/>
  <c r="I19" i="2"/>
  <c r="I31" i="2"/>
  <c r="I77" i="2"/>
  <c r="K77" i="2"/>
  <c r="H20" i="2"/>
  <c r="H32" i="2"/>
  <c r="H78" i="2"/>
  <c r="I20" i="2"/>
  <c r="I32" i="2"/>
  <c r="I78" i="2"/>
  <c r="K78" i="2"/>
  <c r="H21" i="2"/>
  <c r="H33" i="2"/>
  <c r="H79" i="2"/>
  <c r="I21" i="2"/>
  <c r="I33" i="2"/>
  <c r="I79" i="2"/>
  <c r="K79" i="2"/>
  <c r="H22" i="2"/>
  <c r="H34" i="2"/>
  <c r="H80" i="2"/>
  <c r="I22" i="2"/>
  <c r="I34" i="2"/>
  <c r="I80" i="2"/>
  <c r="K80" i="2"/>
  <c r="H23" i="2"/>
  <c r="H35" i="2"/>
  <c r="H81" i="2"/>
  <c r="I23" i="2"/>
  <c r="I35" i="2"/>
  <c r="I81" i="2"/>
  <c r="K81" i="2"/>
  <c r="H24" i="2"/>
  <c r="H36" i="2"/>
  <c r="H82" i="2"/>
  <c r="K82" i="2"/>
  <c r="H18" i="2"/>
  <c r="H30" i="2"/>
  <c r="H76" i="2"/>
  <c r="I18" i="2"/>
  <c r="I30" i="2"/>
  <c r="I76" i="2"/>
  <c r="K76" i="2"/>
  <c r="J70" i="2"/>
  <c r="J69" i="2"/>
  <c r="J68" i="2"/>
  <c r="J67" i="2"/>
  <c r="J66" i="2"/>
  <c r="J65" i="2"/>
  <c r="J64" i="2"/>
  <c r="J58" i="2"/>
  <c r="J57" i="2"/>
  <c r="J56" i="2"/>
  <c r="J55" i="2"/>
  <c r="J54" i="2"/>
  <c r="J53" i="2"/>
  <c r="J52" i="2"/>
  <c r="J26" i="2"/>
  <c r="J25" i="2"/>
  <c r="J45" i="1"/>
  <c r="J53" i="1"/>
  <c r="I53" i="1"/>
  <c r="I52" i="1"/>
  <c r="E48" i="1"/>
  <c r="E47" i="1"/>
  <c r="E46" i="1"/>
  <c r="E45" i="1"/>
  <c r="E44" i="1"/>
  <c r="E43" i="1"/>
  <c r="E42" i="1"/>
  <c r="H81" i="1"/>
  <c r="H80" i="1"/>
  <c r="H79" i="1"/>
  <c r="H78" i="1"/>
  <c r="H77" i="1"/>
  <c r="H76" i="1"/>
  <c r="H53" i="1"/>
  <c r="H52" i="1"/>
  <c r="I48" i="1"/>
  <c r="I47" i="1"/>
  <c r="I46" i="1"/>
  <c r="I45" i="1"/>
  <c r="I44" i="1"/>
  <c r="I43" i="1"/>
  <c r="I42" i="1"/>
  <c r="I19" i="1"/>
  <c r="I20" i="1"/>
  <c r="I21" i="1"/>
  <c r="I22" i="1"/>
  <c r="I23" i="1"/>
  <c r="I24" i="1"/>
  <c r="I25" i="1"/>
  <c r="I26" i="1"/>
  <c r="I18" i="1"/>
  <c r="F19" i="1"/>
  <c r="F43" i="1"/>
  <c r="G19" i="1"/>
  <c r="G43" i="1"/>
  <c r="H19" i="1"/>
  <c r="H43" i="1"/>
  <c r="F20" i="1"/>
  <c r="F44" i="1"/>
  <c r="G20" i="1"/>
  <c r="G44" i="1"/>
  <c r="H20" i="1"/>
  <c r="H44" i="1"/>
  <c r="F21" i="1"/>
  <c r="F45" i="1"/>
  <c r="G21" i="1"/>
  <c r="G45" i="1"/>
  <c r="H21" i="1"/>
  <c r="H45" i="1"/>
  <c r="F22" i="1"/>
  <c r="F46" i="1"/>
  <c r="G22" i="1"/>
  <c r="G46" i="1"/>
  <c r="H22" i="1"/>
  <c r="H46" i="1"/>
  <c r="F23" i="1"/>
  <c r="F47" i="1"/>
  <c r="G23" i="1"/>
  <c r="G47" i="1"/>
  <c r="H23" i="1"/>
  <c r="H47" i="1"/>
  <c r="F24" i="1"/>
  <c r="F48" i="1"/>
  <c r="G24" i="1"/>
  <c r="G48" i="1"/>
  <c r="H24" i="1"/>
  <c r="H48" i="1"/>
  <c r="F18" i="1"/>
  <c r="F42" i="1"/>
  <c r="G18" i="1"/>
  <c r="G42" i="1"/>
  <c r="H18" i="1"/>
  <c r="H42" i="1"/>
  <c r="I58" i="2"/>
  <c r="G58" i="2"/>
  <c r="I57" i="2"/>
  <c r="G57" i="2"/>
  <c r="I56" i="2"/>
  <c r="G56" i="2"/>
  <c r="I54" i="2"/>
  <c r="G54" i="2"/>
  <c r="I53" i="2"/>
  <c r="G53" i="2"/>
  <c r="I52" i="2"/>
  <c r="G52" i="2"/>
  <c r="I55" i="2"/>
  <c r="G55" i="2"/>
  <c r="H58" i="2"/>
  <c r="H57" i="2"/>
  <c r="H56" i="2"/>
  <c r="H55" i="2"/>
  <c r="H54" i="2"/>
  <c r="H53" i="2"/>
  <c r="H52" i="2"/>
  <c r="G64" i="2"/>
  <c r="G86" i="2"/>
  <c r="F24" i="2"/>
  <c r="F36" i="2"/>
  <c r="F23" i="2"/>
  <c r="F35" i="2"/>
  <c r="F22" i="2"/>
  <c r="F34" i="2"/>
  <c r="F21" i="2"/>
  <c r="F33" i="2"/>
  <c r="F20" i="2"/>
  <c r="F32" i="2"/>
  <c r="F19" i="2"/>
  <c r="F31" i="2"/>
  <c r="F18" i="2"/>
  <c r="F30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G70" i="2"/>
  <c r="G69" i="2"/>
  <c r="G68" i="2"/>
  <c r="G67" i="2"/>
  <c r="G66" i="2"/>
  <c r="G65" i="2"/>
  <c r="K86" i="2"/>
  <c r="H85" i="2"/>
  <c r="G85" i="2"/>
  <c r="K70" i="2"/>
  <c r="K69" i="2"/>
  <c r="K68" i="2"/>
  <c r="K67" i="2"/>
  <c r="K66" i="2"/>
  <c r="K65" i="2"/>
  <c r="K64" i="2"/>
  <c r="I26" i="2"/>
  <c r="H26" i="2"/>
  <c r="G26" i="2"/>
  <c r="F26" i="2"/>
  <c r="I25" i="2"/>
  <c r="H25" i="2"/>
  <c r="G25" i="2"/>
  <c r="F25" i="2"/>
  <c r="K24" i="2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J48" i="1"/>
  <c r="J47" i="1"/>
  <c r="J46" i="1"/>
  <c r="J44" i="1"/>
  <c r="J43" i="1"/>
  <c r="J42" i="1"/>
  <c r="G52" i="1"/>
  <c r="E52" i="1"/>
  <c r="F52" i="1"/>
  <c r="G51" i="1"/>
  <c r="F51" i="1"/>
  <c r="E51" i="1"/>
  <c r="E18" i="1"/>
  <c r="E19" i="1"/>
  <c r="E20" i="1"/>
  <c r="E21" i="1"/>
  <c r="E22" i="1"/>
  <c r="E23" i="1"/>
  <c r="J24" i="1"/>
  <c r="H26" i="1"/>
  <c r="H25" i="1"/>
  <c r="G26" i="1"/>
  <c r="G25" i="1"/>
  <c r="F26" i="1"/>
  <c r="F25" i="1"/>
  <c r="E26" i="1"/>
  <c r="E25" i="1"/>
  <c r="E24" i="1"/>
</calcChain>
</file>

<file path=xl/sharedStrings.xml><?xml version="1.0" encoding="utf-8"?>
<sst xmlns="http://schemas.openxmlformats.org/spreadsheetml/2006/main" count="137" uniqueCount="29">
  <si>
    <t>Producción TIC ( Millones de pesos Corrientes)</t>
  </si>
  <si>
    <t>Manufactura TIC</t>
  </si>
  <si>
    <t>Infraestructura TIC</t>
  </si>
  <si>
    <t>Comercio TIC</t>
  </si>
  <si>
    <t>Telecomunicaciones</t>
  </si>
  <si>
    <t>Servicios TI</t>
  </si>
  <si>
    <t>Contenido y media</t>
  </si>
  <si>
    <t>Subtotal actividades características TIC</t>
  </si>
  <si>
    <t>Otras actividades no características TIC</t>
  </si>
  <si>
    <t>Total producción nacional TIC</t>
  </si>
  <si>
    <t>Actividades TIC</t>
  </si>
  <si>
    <t>Producción TIC ( Millones de pesos constantes)</t>
  </si>
  <si>
    <t>Año base 2015</t>
  </si>
  <si>
    <t>Empleo TIC</t>
  </si>
  <si>
    <t>Contenido y Media</t>
  </si>
  <si>
    <t>Totales</t>
  </si>
  <si>
    <t>Productividad laboral de las TIC</t>
  </si>
  <si>
    <t>Productividad laboral TIC</t>
  </si>
  <si>
    <t>revista la</t>
  </si>
  <si>
    <t>Millones de horas</t>
  </si>
  <si>
    <t>Calculos en pesos de 2015</t>
  </si>
  <si>
    <t>PL</t>
  </si>
  <si>
    <t>Deflactores (año base 2015)</t>
  </si>
  <si>
    <t>promedio</t>
  </si>
  <si>
    <t>Incremento de 2015 a 2017</t>
  </si>
  <si>
    <t>CALCULO PL POR HORAS HOMBRE</t>
  </si>
  <si>
    <t>Numero de empleos TIC</t>
  </si>
  <si>
    <t>2018 (p)</t>
  </si>
  <si>
    <t>2019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</si>
</sst>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0.0"/>
    <numFmt numFmtId="167" formatCode="#,##0.0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/>
    <xf numFmtId="3" fontId="0" fillId="0" borderId="0" xfId="0" applyNumberFormat="1"/>
    <xf numFmtId="0" fontId="0" fillId="2" borderId="1" xfId="0" applyFill="1" applyBorder="1"/>
    <xf numFmtId="0" fontId="0" fillId="0" borderId="1" xfId="0" applyBorder="1"/>
    <xf numFmtId="3" fontId="0" fillId="0" borderId="1" xfId="0" applyNumberFormat="1" applyBorder="1"/>
    <xf numFmtId="0" fontId="0" fillId="0" borderId="5" xfId="0" applyBorder="1"/>
    <xf numFmtId="3" fontId="0" fillId="0" borderId="6" xfId="0" applyNumberFormat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4" fontId="3" fillId="0" borderId="0" xfId="0" applyNumberFormat="1" applyFont="1"/>
    <xf numFmtId="0" fontId="0" fillId="0" borderId="2" xfId="0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0" fontId="0" fillId="0" borderId="0" xfId="0" applyFont="1" applyFill="1" applyBorder="1"/>
    <xf numFmtId="0" fontId="0" fillId="0" borderId="1" xfId="0" applyFill="1" applyBorder="1"/>
    <xf numFmtId="2" fontId="0" fillId="0" borderId="1" xfId="0" applyNumberFormat="1" applyBorder="1"/>
    <xf numFmtId="165" fontId="0" fillId="0" borderId="0" xfId="1" applyNumberFormat="1" applyFont="1"/>
    <xf numFmtId="165" fontId="0" fillId="3" borderId="0" xfId="1" applyNumberFormat="1" applyFont="1" applyFill="1"/>
    <xf numFmtId="166" fontId="0" fillId="0" borderId="1" xfId="0" applyNumberFormat="1" applyBorder="1"/>
    <xf numFmtId="166" fontId="0" fillId="0" borderId="0" xfId="0" applyNumberFormat="1"/>
    <xf numFmtId="3" fontId="5" fillId="4" borderId="0" xfId="3" applyNumberFormat="1" applyFont="1" applyFill="1" applyBorder="1" applyAlignment="1">
      <alignment horizontal="center"/>
    </xf>
    <xf numFmtId="3" fontId="5" fillId="5" borderId="0" xfId="3" applyNumberFormat="1" applyFont="1" applyFill="1" applyBorder="1" applyAlignment="1">
      <alignment horizontal="center"/>
    </xf>
    <xf numFmtId="3" fontId="5" fillId="6" borderId="18" xfId="3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3" fontId="5" fillId="6" borderId="0" xfId="3" applyNumberFormat="1" applyFont="1" applyFill="1" applyBorder="1" applyAlignment="1">
      <alignment horizontal="center"/>
    </xf>
    <xf numFmtId="0" fontId="0" fillId="0" borderId="1" xfId="0" applyFont="1" applyBorder="1"/>
    <xf numFmtId="3" fontId="6" fillId="4" borderId="1" xfId="3" applyNumberFormat="1" applyFont="1" applyFill="1" applyBorder="1" applyAlignment="1">
      <alignment horizontal="center"/>
    </xf>
    <xf numFmtId="2" fontId="0" fillId="0" borderId="0" xfId="0" applyNumberFormat="1" applyBorder="1"/>
    <xf numFmtId="167" fontId="0" fillId="0" borderId="1" xfId="0" applyNumberFormat="1" applyBorder="1"/>
    <xf numFmtId="167" fontId="0" fillId="0" borderId="0" xfId="1" applyNumberFormat="1" applyFont="1"/>
    <xf numFmtId="0" fontId="3" fillId="7" borderId="0" xfId="0" applyFont="1" applyFill="1" applyAlignment="1">
      <alignment wrapText="1"/>
    </xf>
    <xf numFmtId="0" fontId="3" fillId="0" borderId="0" xfId="0" applyFont="1" applyFill="1" applyBorder="1"/>
    <xf numFmtId="0" fontId="0" fillId="0" borderId="0" xfId="0" applyAlignment="1">
      <alignment wrapText="1"/>
    </xf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0" fillId="0" borderId="0" xfId="0" applyAlignment="1">
      <alignment horizontal="right"/>
    </xf>
    <xf numFmtId="0" fontId="3" fillId="2" borderId="0" xfId="0" applyFont="1" applyFill="1" applyBorder="1"/>
    <xf numFmtId="3" fontId="0" fillId="0" borderId="0" xfId="0" applyNumberFormat="1" applyBorder="1"/>
    <xf numFmtId="0" fontId="0" fillId="2" borderId="0" xfId="0" applyFill="1" applyBorder="1"/>
    <xf numFmtId="2" fontId="0" fillId="0" borderId="0" xfId="0" applyNumberFormat="1"/>
    <xf numFmtId="0" fontId="0" fillId="2" borderId="19" xfId="0" applyFill="1" applyBorder="1"/>
    <xf numFmtId="10" fontId="0" fillId="0" borderId="0" xfId="1" applyNumberFormat="1" applyFont="1"/>
    <xf numFmtId="167" fontId="0" fillId="0" borderId="0" xfId="0" applyNumberFormat="1"/>
  </cellXfs>
  <cellStyles count="10">
    <cellStyle name="Millares [0] 2" xfId="7" xr:uid="{C4EA2831-8F04-4650-8C55-B14FE867CF8D}"/>
    <cellStyle name="Millares 2" xfId="8" xr:uid="{553067EF-035C-48D0-A8FE-1E5AFDA09280}"/>
    <cellStyle name="Millares 3" xfId="3" xr:uid="{00000000-0005-0000-0000-000000000000}"/>
    <cellStyle name="Millares 3 2" xfId="6" xr:uid="{53AF206F-95A1-46C6-9AE0-D69501B58C05}"/>
    <cellStyle name="Millares 4" xfId="9" xr:uid="{9B044E52-4B78-4E92-B0C6-E4683FF5094D}"/>
    <cellStyle name="Normal" xfId="0" builtinId="0"/>
    <cellStyle name="Normal 14 2" xfId="2" xr:uid="{00000000-0005-0000-0000-000002000000}"/>
    <cellStyle name="Normal 14 2 2" xfId="5" xr:uid="{31481C54-71C6-4774-9F28-A1C15EFD8FF8}"/>
    <cellStyle name="Normal 2" xfId="4" xr:uid="{6F1A0F9B-AE3B-4F82-93A6-57A7A2B35AB7}"/>
    <cellStyle name="Porcentaje" xfId="1" builtinId="5"/>
  </cellStyles>
  <dxfs count="0"/>
  <tableStyles count="0" defaultTableStyle="TableStyleMedium9" defaultPivotStyle="PivotStyleMedium7"/>
  <colors>
    <mruColors>
      <color rgb="FF0E17C8"/>
      <color rgb="FFC61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453491794834"/>
          <c:y val="0.150788990825688"/>
          <c:w val="0.81917267642946501"/>
          <c:h val="0.663620602470562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'Cálculos 1'!$D$52</c:f>
              <c:strCache>
                <c:ptCount val="1"/>
                <c:pt idx="0">
                  <c:v>Actividades 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774-4B20-ABA4-D5BB290C0AB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774-4B20-ABA4-D5BB290C0A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'Cálculos 1'!$E$51:$H$51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'Cálculos 1'!$E$52:$H$52</c:f>
              <c:numCache>
                <c:formatCode>0.0</c:formatCode>
                <c:ptCount val="4"/>
                <c:pt idx="0">
                  <c:v>97.28634157684769</c:v>
                </c:pt>
                <c:pt idx="1">
                  <c:v>110.49555181184245</c:v>
                </c:pt>
                <c:pt idx="2">
                  <c:v>123.01045498147712</c:v>
                </c:pt>
                <c:pt idx="3" formatCode="0.00">
                  <c:v>132.50477387507925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74-4B20-ABA4-D5BB290C0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95552"/>
        <c:axId val="43097088"/>
      </c:barChart>
      <c:catAx>
        <c:axId val="430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097088"/>
        <c:crosses val="autoZero"/>
        <c:auto val="1"/>
        <c:lblAlgn val="ctr"/>
        <c:lblOffset val="100"/>
        <c:noMultiLvlLbl val="0"/>
      </c:catAx>
      <c:valAx>
        <c:axId val="430970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Productividad</a:t>
                </a:r>
                <a:r>
                  <a:rPr lang="es-ES_tradnl" baseline="0"/>
                  <a:t> Laboral TIC</a:t>
                </a:r>
                <a:endParaRPr lang="es-ES_tradnl"/>
              </a:p>
            </c:rich>
          </c:tx>
          <c:layout>
            <c:manualLayout>
              <c:xMode val="edge"/>
              <c:yMode val="edge"/>
              <c:x val="3.6911543951742877E-2"/>
              <c:y val="0.248205082319255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09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Produc</a:t>
            </a:r>
            <a:r>
              <a:rPr lang="es-ES_tradnl" baseline="0"/>
              <a:t>tividad laboral sector TIC 2015 - 2017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aseline="0"/>
              <a:t>(Millones de pesos del año 2015)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4843509648335"/>
          <c:y val="0.119795918367347"/>
          <c:w val="0.80001142265340597"/>
          <c:h val="0.607395376598332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'Cálculos 1'!$E$75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'Cálculos 1'!$D$76:$D$81</c:f>
              <c:strCache>
                <c:ptCount val="6"/>
                <c:pt idx="0">
                  <c:v>Manufactura TIC</c:v>
                </c:pt>
                <c:pt idx="1">
                  <c:v>Infraestructura TIC</c:v>
                </c:pt>
                <c:pt idx="2">
                  <c:v>Comercio TIC</c:v>
                </c:pt>
                <c:pt idx="3">
                  <c:v>Telecomunicaciones</c:v>
                </c:pt>
                <c:pt idx="4">
                  <c:v>Servicios TI</c:v>
                </c:pt>
                <c:pt idx="5">
                  <c:v>Contenido y Media</c:v>
                </c:pt>
              </c:strCache>
            </c:strRef>
          </c:cat>
          <c:val>
            <c:numRef>
              <c:f>'Cálculos 1'!$E$76:$E$81</c:f>
              <c:numCache>
                <c:formatCode>0.0</c:formatCode>
                <c:ptCount val="6"/>
                <c:pt idx="0">
                  <c:v>72.26583113456465</c:v>
                </c:pt>
                <c:pt idx="1">
                  <c:v>48.919589205724897</c:v>
                </c:pt>
                <c:pt idx="2">
                  <c:v>51.458903220221607</c:v>
                </c:pt>
                <c:pt idx="3">
                  <c:v>115.17809087960794</c:v>
                </c:pt>
                <c:pt idx="4">
                  <c:v>124.48617620989187</c:v>
                </c:pt>
                <c:pt idx="5">
                  <c:v>76.661656393938713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6-4650-A95D-295FD7B8F74C}"/>
            </c:ext>
          </c:extLst>
        </c:ser>
        <c:ser>
          <c:idx val="1"/>
          <c:order val="1"/>
          <c:tx>
            <c:strRef>
              <c:f>'Cálculos 1'!$F$75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'Cálculos 1'!$D$76:$D$81</c:f>
              <c:strCache>
                <c:ptCount val="6"/>
                <c:pt idx="0">
                  <c:v>Manufactura TIC</c:v>
                </c:pt>
                <c:pt idx="1">
                  <c:v>Infraestructura TIC</c:v>
                </c:pt>
                <c:pt idx="2">
                  <c:v>Comercio TIC</c:v>
                </c:pt>
                <c:pt idx="3">
                  <c:v>Telecomunicaciones</c:v>
                </c:pt>
                <c:pt idx="4">
                  <c:v>Servicios TI</c:v>
                </c:pt>
                <c:pt idx="5">
                  <c:v>Contenido y Media</c:v>
                </c:pt>
              </c:strCache>
            </c:strRef>
          </c:cat>
          <c:val>
            <c:numRef>
              <c:f>'Cálculos 1'!$F$76:$F$81</c:f>
              <c:numCache>
                <c:formatCode>0.0</c:formatCode>
                <c:ptCount val="6"/>
                <c:pt idx="0">
                  <c:v>59.781602205048195</c:v>
                </c:pt>
                <c:pt idx="1">
                  <c:v>66.909082071235119</c:v>
                </c:pt>
                <c:pt idx="2">
                  <c:v>45.14322419443932</c:v>
                </c:pt>
                <c:pt idx="3">
                  <c:v>157.45291612439195</c:v>
                </c:pt>
                <c:pt idx="4">
                  <c:v>125.86081794551389</c:v>
                </c:pt>
                <c:pt idx="5">
                  <c:v>85.782709511102723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6-4650-A95D-295FD7B8F74C}"/>
            </c:ext>
          </c:extLst>
        </c:ser>
        <c:ser>
          <c:idx val="2"/>
          <c:order val="2"/>
          <c:tx>
            <c:strRef>
              <c:f>'Cálculos 1'!$G$75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'Cálculos 1'!$D$76:$D$81</c:f>
              <c:strCache>
                <c:ptCount val="6"/>
                <c:pt idx="0">
                  <c:v>Manufactura TIC</c:v>
                </c:pt>
                <c:pt idx="1">
                  <c:v>Infraestructura TIC</c:v>
                </c:pt>
                <c:pt idx="2">
                  <c:v>Comercio TIC</c:v>
                </c:pt>
                <c:pt idx="3">
                  <c:v>Telecomunicaciones</c:v>
                </c:pt>
                <c:pt idx="4">
                  <c:v>Servicios TI</c:v>
                </c:pt>
                <c:pt idx="5">
                  <c:v>Contenido y Media</c:v>
                </c:pt>
              </c:strCache>
            </c:strRef>
          </c:cat>
          <c:val>
            <c:numRef>
              <c:f>'Cálculos 1'!$G$76:$G$81</c:f>
              <c:numCache>
                <c:formatCode>0.0</c:formatCode>
                <c:ptCount val="6"/>
                <c:pt idx="0">
                  <c:v>75.100519692764522</c:v>
                </c:pt>
                <c:pt idx="1">
                  <c:v>55.938514599761625</c:v>
                </c:pt>
                <c:pt idx="2">
                  <c:v>57.169836009506575</c:v>
                </c:pt>
                <c:pt idx="3">
                  <c:v>182.70707002793773</c:v>
                </c:pt>
                <c:pt idx="4">
                  <c:v>126.34100708901079</c:v>
                </c:pt>
                <c:pt idx="5">
                  <c:v>82.022376786701258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C6-4650-A95D-295FD7B8F74C}"/>
            </c:ext>
          </c:extLst>
        </c:ser>
        <c:ser>
          <c:idx val="3"/>
          <c:order val="3"/>
          <c:tx>
            <c:strRef>
              <c:f>'Cálculos 1'!$H$75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'Cálculos 1'!$D$76:$D$81</c:f>
              <c:strCache>
                <c:ptCount val="6"/>
                <c:pt idx="0">
                  <c:v>Manufactura TIC</c:v>
                </c:pt>
                <c:pt idx="1">
                  <c:v>Infraestructura TIC</c:v>
                </c:pt>
                <c:pt idx="2">
                  <c:v>Comercio TIC</c:v>
                </c:pt>
                <c:pt idx="3">
                  <c:v>Telecomunicaciones</c:v>
                </c:pt>
                <c:pt idx="4">
                  <c:v>Servicios TI</c:v>
                </c:pt>
                <c:pt idx="5">
                  <c:v>Contenido y Media</c:v>
                </c:pt>
              </c:strCache>
            </c:strRef>
          </c:cat>
          <c:val>
            <c:numRef>
              <c:f>'Cálculos 1'!$H$76:$H$81</c:f>
              <c:numCache>
                <c:formatCode>0.0</c:formatCode>
                <c:ptCount val="6"/>
                <c:pt idx="0">
                  <c:v>88.771311431096535</c:v>
                </c:pt>
                <c:pt idx="1">
                  <c:v>47.980718001875154</c:v>
                </c:pt>
                <c:pt idx="2">
                  <c:v>49.029858353719263</c:v>
                </c:pt>
                <c:pt idx="3">
                  <c:v>214.05322344720724</c:v>
                </c:pt>
                <c:pt idx="4">
                  <c:v>144.61664989649032</c:v>
                </c:pt>
                <c:pt idx="5">
                  <c:v>91.708481612994333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6B-469C-A810-A4D94822D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670528"/>
        <c:axId val="43680512"/>
      </c:barChart>
      <c:catAx>
        <c:axId val="4367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80512"/>
        <c:crosses val="autoZero"/>
        <c:auto val="1"/>
        <c:lblAlgn val="ctr"/>
        <c:lblOffset val="100"/>
        <c:noMultiLvlLbl val="0"/>
      </c:catAx>
      <c:valAx>
        <c:axId val="43680512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4367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06261717285343"/>
          <c:y val="0.28581414193346483"/>
          <c:w val="0.30142180532163493"/>
          <c:h val="5.82073621208988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9819423813892"/>
          <c:y val="6.9919072615923006E-2"/>
          <c:w val="0.60669016609470228"/>
          <c:h val="0.8141010498687664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7058090754919844E-2"/>
                  <c:y val="5.3784011622692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66-4E60-89A1-9F60B8591E12}"/>
                </c:ext>
              </c:extLst>
            </c:dLbl>
            <c:dLbl>
              <c:idx val="1"/>
              <c:layout>
                <c:manualLayout>
                  <c:x val="-1.0642844114668095E-2"/>
                  <c:y val="3.5782110379710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66-4E60-89A1-9F60B8591E12}"/>
                </c:ext>
              </c:extLst>
            </c:dLbl>
            <c:dLbl>
              <c:idx val="2"/>
              <c:layout>
                <c:manualLayout>
                  <c:x val="-1.3005902601258208E-2"/>
                  <c:y val="4.019012429824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66-4E60-89A1-9F60B8591E12}"/>
                </c:ext>
              </c:extLst>
            </c:dLbl>
            <c:dLbl>
              <c:idx val="3"/>
              <c:layout>
                <c:manualLayout>
                  <c:x val="-2.3656973878758009E-2"/>
                  <c:y val="4.5558086560364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66-4E60-89A1-9F60B8591E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'Cálculos 1'!$E$51:$H$51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'Cálculos 1'!$E$52:$H$52</c:f>
              <c:numCache>
                <c:formatCode>0.0</c:formatCode>
                <c:ptCount val="4"/>
                <c:pt idx="0">
                  <c:v>97.28634157684769</c:v>
                </c:pt>
                <c:pt idx="1">
                  <c:v>110.49555181184245</c:v>
                </c:pt>
                <c:pt idx="2">
                  <c:v>123.01045498147712</c:v>
                </c:pt>
                <c:pt idx="3" formatCode="0.00">
                  <c:v>132.50477387507925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66-4E60-89A1-9F60B8591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37216"/>
        <c:axId val="144159488"/>
      </c:lineChart>
      <c:lineChart>
        <c:grouping val="standard"/>
        <c:varyColors val="0"/>
        <c:ser>
          <c:idx val="1"/>
          <c:order val="1"/>
          <c:tx>
            <c:strRef>
              <c:f>'Cálculos 1'!$D$53</c:f>
              <c:strCache>
                <c:ptCount val="1"/>
                <c:pt idx="0">
                  <c:v>Numero de empleos TIC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2688807565885213E-2"/>
                  <c:y val="4.5262855810449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66-4E60-89A1-9F60B8591E12}"/>
                </c:ext>
              </c:extLst>
            </c:dLbl>
            <c:dLbl>
              <c:idx val="2"/>
              <c:layout>
                <c:manualLayout>
                  <c:x val="-5.6774564096195787E-2"/>
                  <c:y val="3.122630172367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66-4E60-89A1-9F60B8591E12}"/>
                </c:ext>
              </c:extLst>
            </c:dLbl>
            <c:dLbl>
              <c:idx val="3"/>
              <c:layout>
                <c:manualLayout>
                  <c:x val="-2.1685559388861509E-2"/>
                  <c:y val="5.46697038724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66-4E60-89A1-9F60B8591E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'Cálculos 1'!$E$53:$H$53</c:f>
              <c:numCache>
                <c:formatCode>#,##0</c:formatCode>
                <c:ptCount val="4"/>
                <c:pt idx="0">
                  <c:v>662258</c:v>
                </c:pt>
                <c:pt idx="1">
                  <c:v>618426</c:v>
                </c:pt>
                <c:pt idx="2">
                  <c:v>589528</c:v>
                </c:pt>
                <c:pt idx="3">
                  <c:v>596048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66-4E60-89A1-9F60B8591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999040"/>
        <c:axId val="137691136"/>
      </c:lineChart>
      <c:catAx>
        <c:axId val="14413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159488"/>
        <c:crosses val="autoZero"/>
        <c:auto val="1"/>
        <c:lblAlgn val="ctr"/>
        <c:lblOffset val="100"/>
        <c:noMultiLvlLbl val="0"/>
      </c:catAx>
      <c:valAx>
        <c:axId val="1441594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rgbClr val="FF0000"/>
                </a:solidFill>
              </a:defRPr>
            </a:pPr>
            <a:endParaRPr lang="es-CO"/>
          </a:p>
        </c:txPr>
        <c:crossAx val="144137216"/>
        <c:crosses val="autoZero"/>
        <c:crossBetween val="between"/>
      </c:valAx>
      <c:valAx>
        <c:axId val="1376911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O"/>
                  <a:t>Número de empleos TIC</a:t>
                </a:r>
              </a:p>
            </c:rich>
          </c:tx>
          <c:layout>
            <c:manualLayout>
              <c:xMode val="edge"/>
              <c:yMode val="edge"/>
              <c:x val="0.91957421643997639"/>
              <c:y val="0.2280573782443861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1">
                    <a:lumMod val="75000"/>
                  </a:schemeClr>
                </a:solidFill>
              </a:defRPr>
            </a:pPr>
            <a:endParaRPr lang="es-CO"/>
          </a:p>
        </c:txPr>
        <c:crossAx val="258999040"/>
        <c:crosses val="max"/>
        <c:crossBetween val="between"/>
      </c:valAx>
      <c:catAx>
        <c:axId val="258999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3769113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8D2-45BC-8284-C006715863AB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A8D2-45BC-8284-C006715863AB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A8D2-45BC-8284-C006715863AB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8D2-45BC-8284-C006715863AB}"/>
              </c:ext>
            </c:extLst>
          </c:dPt>
          <c:dPt>
            <c:idx val="5"/>
            <c:invertIfNegative val="0"/>
            <c:bubble3D val="0"/>
            <c:spPr>
              <a:solidFill>
                <a:srgbClr val="0E17C8"/>
              </a:solidFill>
            </c:spPr>
            <c:extLst>
              <c:ext xmlns:c16="http://schemas.microsoft.com/office/drawing/2014/chart" uri="{C3380CC4-5D6E-409C-BE32-E72D297353CC}">
                <c16:uniqueId val="{00000009-A8D2-45BC-8284-C006715863AB}"/>
              </c:ext>
            </c:extLst>
          </c:dPt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D2-45BC-8284-C006715863AB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D2-45BC-8284-C006715863AB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D2-45BC-8284-C006715863AB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D2-45BC-8284-C006715863AB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D2-45BC-8284-C006715863AB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D2-45BC-8284-C006715863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'Cálculos 1'!$D$42:$D$47</c:f>
              <c:strCache>
                <c:ptCount val="6"/>
                <c:pt idx="0">
                  <c:v>Manufactura TIC</c:v>
                </c:pt>
                <c:pt idx="1">
                  <c:v>Infraestructura TIC</c:v>
                </c:pt>
                <c:pt idx="2">
                  <c:v>Comercio TIC</c:v>
                </c:pt>
                <c:pt idx="3">
                  <c:v>Telecomunicaciones</c:v>
                </c:pt>
                <c:pt idx="4">
                  <c:v>Servicios TI</c:v>
                </c:pt>
                <c:pt idx="5">
                  <c:v>Contenido y Media</c:v>
                </c:pt>
              </c:strCache>
            </c:strRef>
          </c:cat>
          <c:val>
            <c:numRef>
              <c:f>'Cálculos 1'!$E$42:$E$47</c:f>
              <c:numCache>
                <c:formatCode>0.0</c:formatCode>
                <c:ptCount val="6"/>
                <c:pt idx="0">
                  <c:v>73.979816115868474</c:v>
                </c:pt>
                <c:pt idx="1">
                  <c:v>54.936975969649197</c:v>
                </c:pt>
                <c:pt idx="2">
                  <c:v>50.700455444471686</c:v>
                </c:pt>
                <c:pt idx="3">
                  <c:v>167.34782511978622</c:v>
                </c:pt>
                <c:pt idx="4">
                  <c:v>130.32616278522673</c:v>
                </c:pt>
                <c:pt idx="5">
                  <c:v>84.043806076184254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D2-45BC-8284-C00671586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09760"/>
        <c:axId val="144193024"/>
      </c:barChart>
      <c:catAx>
        <c:axId val="143509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4193024"/>
        <c:crosses val="autoZero"/>
        <c:auto val="1"/>
        <c:lblAlgn val="ctr"/>
        <c:lblOffset val="100"/>
        <c:noMultiLvlLbl val="0"/>
      </c:catAx>
      <c:valAx>
        <c:axId val="144193024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14350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Produc</a:t>
            </a:r>
            <a:r>
              <a:rPr lang="es-ES_tradnl" baseline="0"/>
              <a:t>tividad laboral sector TIC 2015 - 2017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4843509648335"/>
          <c:y val="0.119795918367347"/>
          <c:w val="0.80001142265340597"/>
          <c:h val="0.607395376598332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'Cálculos 1'!$E$75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'Cálculos 1'!$D$76:$D$81</c:f>
              <c:strCache>
                <c:ptCount val="6"/>
                <c:pt idx="0">
                  <c:v>Manufactura TIC</c:v>
                </c:pt>
                <c:pt idx="1">
                  <c:v>Infraestructura TIC</c:v>
                </c:pt>
                <c:pt idx="2">
                  <c:v>Comercio TIC</c:v>
                </c:pt>
                <c:pt idx="3">
                  <c:v>Telecomunicaciones</c:v>
                </c:pt>
                <c:pt idx="4">
                  <c:v>Servicios TI</c:v>
                </c:pt>
                <c:pt idx="5">
                  <c:v>Contenido y Media</c:v>
                </c:pt>
              </c:strCache>
            </c:strRef>
          </c:cat>
          <c:val>
            <c:numRef>
              <c:f>'Cálculos 1'!$E$76:$E$81</c:f>
              <c:numCache>
                <c:formatCode>0.0</c:formatCode>
                <c:ptCount val="6"/>
                <c:pt idx="0">
                  <c:v>72.26583113456465</c:v>
                </c:pt>
                <c:pt idx="1">
                  <c:v>48.919589205724897</c:v>
                </c:pt>
                <c:pt idx="2">
                  <c:v>51.458903220221607</c:v>
                </c:pt>
                <c:pt idx="3">
                  <c:v>115.17809087960794</c:v>
                </c:pt>
                <c:pt idx="4">
                  <c:v>124.48617620989187</c:v>
                </c:pt>
                <c:pt idx="5">
                  <c:v>76.661656393938713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F-4E7F-8F5A-4F15B81A3035}"/>
            </c:ext>
          </c:extLst>
        </c:ser>
        <c:ser>
          <c:idx val="1"/>
          <c:order val="1"/>
          <c:tx>
            <c:strRef>
              <c:f>'Cálculos 1'!$F$75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'Cálculos 1'!$D$76:$D$81</c:f>
              <c:strCache>
                <c:ptCount val="6"/>
                <c:pt idx="0">
                  <c:v>Manufactura TIC</c:v>
                </c:pt>
                <c:pt idx="1">
                  <c:v>Infraestructura TIC</c:v>
                </c:pt>
                <c:pt idx="2">
                  <c:v>Comercio TIC</c:v>
                </c:pt>
                <c:pt idx="3">
                  <c:v>Telecomunicaciones</c:v>
                </c:pt>
                <c:pt idx="4">
                  <c:v>Servicios TI</c:v>
                </c:pt>
                <c:pt idx="5">
                  <c:v>Contenido y Media</c:v>
                </c:pt>
              </c:strCache>
            </c:strRef>
          </c:cat>
          <c:val>
            <c:numRef>
              <c:f>'Cálculos 1'!$F$76:$F$81</c:f>
              <c:numCache>
                <c:formatCode>0.0</c:formatCode>
                <c:ptCount val="6"/>
                <c:pt idx="0">
                  <c:v>59.781602205048195</c:v>
                </c:pt>
                <c:pt idx="1">
                  <c:v>66.909082071235119</c:v>
                </c:pt>
                <c:pt idx="2">
                  <c:v>45.14322419443932</c:v>
                </c:pt>
                <c:pt idx="3">
                  <c:v>157.45291612439195</c:v>
                </c:pt>
                <c:pt idx="4">
                  <c:v>125.86081794551389</c:v>
                </c:pt>
                <c:pt idx="5">
                  <c:v>85.782709511102723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F-4E7F-8F5A-4F15B81A3035}"/>
            </c:ext>
          </c:extLst>
        </c:ser>
        <c:ser>
          <c:idx val="2"/>
          <c:order val="2"/>
          <c:tx>
            <c:strRef>
              <c:f>'Cálculos 1'!$G$75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'Cálculos 1'!$D$76:$D$81</c:f>
              <c:strCache>
                <c:ptCount val="6"/>
                <c:pt idx="0">
                  <c:v>Manufactura TIC</c:v>
                </c:pt>
                <c:pt idx="1">
                  <c:v>Infraestructura TIC</c:v>
                </c:pt>
                <c:pt idx="2">
                  <c:v>Comercio TIC</c:v>
                </c:pt>
                <c:pt idx="3">
                  <c:v>Telecomunicaciones</c:v>
                </c:pt>
                <c:pt idx="4">
                  <c:v>Servicios TI</c:v>
                </c:pt>
                <c:pt idx="5">
                  <c:v>Contenido y Media</c:v>
                </c:pt>
              </c:strCache>
            </c:strRef>
          </c:cat>
          <c:val>
            <c:numRef>
              <c:f>'Cálculos 1'!$G$76:$G$81</c:f>
              <c:numCache>
                <c:formatCode>0.0</c:formatCode>
                <c:ptCount val="6"/>
                <c:pt idx="0">
                  <c:v>75.100519692764522</c:v>
                </c:pt>
                <c:pt idx="1">
                  <c:v>55.938514599761625</c:v>
                </c:pt>
                <c:pt idx="2">
                  <c:v>57.169836009506575</c:v>
                </c:pt>
                <c:pt idx="3">
                  <c:v>182.70707002793773</c:v>
                </c:pt>
                <c:pt idx="4">
                  <c:v>126.34100708901079</c:v>
                </c:pt>
                <c:pt idx="5">
                  <c:v>82.022376786701258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9F-4E7F-8F5A-4F15B81A3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18272"/>
        <c:axId val="44919808"/>
      </c:barChart>
      <c:catAx>
        <c:axId val="4491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19808"/>
        <c:crosses val="autoZero"/>
        <c:auto val="1"/>
        <c:lblAlgn val="ctr"/>
        <c:lblOffset val="100"/>
        <c:noMultiLvlLbl val="0"/>
      </c:catAx>
      <c:valAx>
        <c:axId val="4491980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1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20542499885803"/>
          <c:y val="0.94727620639598797"/>
          <c:w val="0.19585205379308199"/>
          <c:h val="5.2723793604011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61373578302701E-2"/>
          <c:y val="0.190231481481481"/>
          <c:w val="0.89212751531058598"/>
          <c:h val="0.5756324730242049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71-46F1-92FA-5D4AEA33B1E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71-46F1-92FA-5D4AEA33B1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'Salida 2'!$G$75:$J$75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'Salida 2'!$G$82:$J$82</c:f>
              <c:numCache>
                <c:formatCode>#,##0.0</c:formatCode>
                <c:ptCount val="4"/>
                <c:pt idx="0">
                  <c:v>38976.80459770115</c:v>
                </c:pt>
                <c:pt idx="1">
                  <c:v>44257.332982377251</c:v>
                </c:pt>
                <c:pt idx="2">
                  <c:v>49217.457302261377</c:v>
                </c:pt>
                <c:pt idx="3">
                  <c:v>50177.385933096084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71-46F1-92FA-5D4AEA33B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65248"/>
        <c:axId val="44975232"/>
      </c:barChart>
      <c:catAx>
        <c:axId val="4496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75232"/>
        <c:crosses val="autoZero"/>
        <c:auto val="1"/>
        <c:lblAlgn val="ctr"/>
        <c:lblOffset val="100"/>
        <c:noMultiLvlLbl val="0"/>
      </c:catAx>
      <c:valAx>
        <c:axId val="4497523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Productividad  laboral  TIC </a:t>
                </a:r>
              </a:p>
            </c:rich>
          </c:tx>
          <c:layout>
            <c:manualLayout>
              <c:xMode val="edge"/>
              <c:yMode val="edge"/>
              <c:x val="1.8414041994750701E-2"/>
              <c:y val="0.2000153105861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1"/>
        <c:majorTickMark val="none"/>
        <c:minorTickMark val="none"/>
        <c:tickLblPos val="nextTo"/>
        <c:crossAx val="449652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'Salida 2'!$F$85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87-4F0E-8C6C-D4F5FDB8903C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87-4F0E-8C6C-D4F5FDB8903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87-4F0E-8C6C-D4F5FDB8903C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87-4F0E-8C6C-D4F5FDB8903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387-4F0E-8C6C-D4F5FDB890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'Salida 2'!$E$86:$E$91</c:f>
              <c:strCache>
                <c:ptCount val="6"/>
                <c:pt idx="0">
                  <c:v>Manufactura TIC</c:v>
                </c:pt>
                <c:pt idx="1">
                  <c:v>Infraestructura TIC</c:v>
                </c:pt>
                <c:pt idx="2">
                  <c:v>Comercio TIC</c:v>
                </c:pt>
                <c:pt idx="3">
                  <c:v>Telecomunicaciones</c:v>
                </c:pt>
                <c:pt idx="4">
                  <c:v>Servicios TI</c:v>
                </c:pt>
                <c:pt idx="5">
                  <c:v>Contenido y Media</c:v>
                </c:pt>
              </c:strCache>
            </c:strRef>
          </c:cat>
          <c:val>
            <c:numRef>
              <c:f>'Salida 2'!$F$86:$F$91</c:f>
              <c:numCache>
                <c:formatCode>#,##0.0</c:formatCode>
                <c:ptCount val="6"/>
                <c:pt idx="0">
                  <c:v>28346.890360711921</c:v>
                </c:pt>
                <c:pt idx="1">
                  <c:v>21278.941583237065</c:v>
                </c:pt>
                <c:pt idx="2">
                  <c:v>20459.582262565189</c:v>
                </c:pt>
                <c:pt idx="3">
                  <c:v>67314.766933394669</c:v>
                </c:pt>
                <c:pt idx="4">
                  <c:v>50306.615225811613</c:v>
                </c:pt>
                <c:pt idx="5">
                  <c:v>32293.65405395893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7-4F0E-8C6C-D4F5FDB890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5018112"/>
        <c:axId val="45035520"/>
      </c:barChart>
      <c:catAx>
        <c:axId val="45018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35520"/>
        <c:crosses val="autoZero"/>
        <c:auto val="1"/>
        <c:lblAlgn val="ctr"/>
        <c:lblOffset val="100"/>
        <c:noMultiLvlLbl val="0"/>
      </c:catAx>
      <c:valAx>
        <c:axId val="45035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Productividad Laboral H/H ( Pesos de 2015)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1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55</xdr:row>
      <xdr:rowOff>69850</xdr:rowOff>
    </xdr:from>
    <xdr:to>
      <xdr:col>5</xdr:col>
      <xdr:colOff>876300</xdr:colOff>
      <xdr:row>72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704850</xdr:colOff>
      <xdr:row>82</xdr:row>
      <xdr:rowOff>95250</xdr:rowOff>
    </xdr:from>
    <xdr:to>
      <xdr:col>15</xdr:col>
      <xdr:colOff>374650</xdr:colOff>
      <xdr:row>104</xdr:row>
      <xdr:rowOff>168275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1108074</xdr:colOff>
      <xdr:row>55</xdr:row>
      <xdr:rowOff>149225</xdr:rowOff>
    </xdr:from>
    <xdr:to>
      <xdr:col>13</xdr:col>
      <xdr:colOff>177799</xdr:colOff>
      <xdr:row>69</xdr:row>
      <xdr:rowOff>136525</xdr:rowOff>
    </xdr:to>
    <xdr:graphicFrame macro="">
      <xdr:nvGraphicFramePr>
        <xdr:cNvPr id="2" name="1 Gráfico" title="Productividad Laboral TI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298449</xdr:colOff>
      <xdr:row>34</xdr:row>
      <xdr:rowOff>85726</xdr:rowOff>
    </xdr:from>
    <xdr:to>
      <xdr:col>17</xdr:col>
      <xdr:colOff>415924</xdr:colOff>
      <xdr:row>50</xdr:row>
      <xdr:rowOff>79376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0.03852</cdr:x>
      <cdr:y>0.17692</cdr:y>
    </cdr:from>
    <cdr:to>
      <cdr:x>0.08621</cdr:x>
      <cdr:y>0.76364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EBDE674D-83D0-4103-9EB0-62044B79DD4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69897" y="1162050"/>
          <a:ext cx="1609483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98</xdr:row>
      <xdr:rowOff>190500</xdr:rowOff>
    </xdr:from>
    <xdr:to>
      <xdr:col>18</xdr:col>
      <xdr:colOff>419100</xdr:colOff>
      <xdr:row>131</xdr:row>
      <xdr:rowOff>63500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2844800</xdr:colOff>
      <xdr:row>94</xdr:row>
      <xdr:rowOff>63500</xdr:rowOff>
    </xdr:from>
    <xdr:to>
      <xdr:col>8</xdr:col>
      <xdr:colOff>781050</xdr:colOff>
      <xdr:row>107</xdr:row>
      <xdr:rowOff>158750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301625</xdr:colOff>
      <xdr:row>94</xdr:row>
      <xdr:rowOff>50800</xdr:rowOff>
    </xdr:from>
    <xdr:to>
      <xdr:col>4</xdr:col>
      <xdr:colOff>2714625</xdr:colOff>
      <xdr:row>112</xdr:row>
      <xdr:rowOff>158750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1"/>
  <sheetViews>
    <sheetView tabSelected="1" workbookViewId="0">
      <selection activeCell="B19" sqref="B19"/>
    </sheetView>
  </sheetViews>
  <sheetFormatPr baseColWidth="10" defaultRowHeight="15.75" x14ac:dyDescent="0.25"/>
  <cols>
    <col min="1" max="1" width="16.875" customWidth="1"/>
    <col min="4" max="4" width="38.875" style="2" bestFit="1" customWidth="1"/>
    <col min="5" max="5" width="13.625" bestFit="1" customWidth="1"/>
    <col min="6" max="6" width="14.875" bestFit="1" customWidth="1"/>
    <col min="7" max="8" width="12.625" bestFit="1" customWidth="1"/>
    <col min="9" max="9" width="12.625" customWidth="1"/>
  </cols>
  <sheetData>
    <row r="2" spans="1:10" x14ac:dyDescent="0.25">
      <c r="D2" s="1" t="s">
        <v>0</v>
      </c>
    </row>
    <row r="3" spans="1:10" ht="32.25" thickBot="1" x14ac:dyDescent="0.3">
      <c r="A3" s="45" t="s">
        <v>22</v>
      </c>
      <c r="B3">
        <v>2015</v>
      </c>
    </row>
    <row r="4" spans="1:10" ht="16.5" thickBot="1" x14ac:dyDescent="0.3">
      <c r="D4" s="46" t="s">
        <v>10</v>
      </c>
      <c r="E4" s="47">
        <v>2014</v>
      </c>
      <c r="F4" s="47">
        <v>2015</v>
      </c>
      <c r="G4" s="47">
        <v>2016</v>
      </c>
      <c r="H4" s="48">
        <v>2017</v>
      </c>
      <c r="I4" s="50">
        <v>2018</v>
      </c>
    </row>
    <row r="5" spans="1:10" x14ac:dyDescent="0.25">
      <c r="A5">
        <v>2005</v>
      </c>
      <c r="B5">
        <v>1.5262402033883407</v>
      </c>
      <c r="D5" s="13" t="s">
        <v>1</v>
      </c>
      <c r="E5" s="14">
        <v>421683</v>
      </c>
      <c r="F5" s="14">
        <v>438220</v>
      </c>
      <c r="G5" s="14">
        <v>408841</v>
      </c>
      <c r="H5" s="15">
        <v>399347</v>
      </c>
      <c r="I5" s="15">
        <v>452076</v>
      </c>
      <c r="J5" s="3"/>
    </row>
    <row r="6" spans="1:10" x14ac:dyDescent="0.25">
      <c r="A6">
        <v>2006</v>
      </c>
      <c r="B6">
        <v>1.4427959473928769</v>
      </c>
      <c r="D6" s="8" t="s">
        <v>2</v>
      </c>
      <c r="E6" s="7">
        <v>442264</v>
      </c>
      <c r="F6" s="7">
        <v>447761</v>
      </c>
      <c r="G6" s="7">
        <v>362072</v>
      </c>
      <c r="H6" s="9">
        <v>370842</v>
      </c>
      <c r="I6" s="9">
        <v>370627</v>
      </c>
      <c r="J6" s="3"/>
    </row>
    <row r="7" spans="1:10" x14ac:dyDescent="0.25">
      <c r="A7">
        <v>2007</v>
      </c>
      <c r="B7">
        <v>1.3723912034994263</v>
      </c>
      <c r="D7" s="8" t="s">
        <v>3</v>
      </c>
      <c r="E7" s="7">
        <v>7098497</v>
      </c>
      <c r="F7" s="7">
        <v>7133439</v>
      </c>
      <c r="G7" s="7">
        <v>6526487</v>
      </c>
      <c r="H7" s="9">
        <v>6286455</v>
      </c>
      <c r="I7" s="9">
        <v>6452752</v>
      </c>
      <c r="J7" s="3"/>
    </row>
    <row r="8" spans="1:10" x14ac:dyDescent="0.25">
      <c r="A8">
        <v>2008</v>
      </c>
      <c r="B8">
        <v>1.2737822511801551</v>
      </c>
      <c r="D8" s="8" t="s">
        <v>4</v>
      </c>
      <c r="E8" s="7">
        <v>31176442</v>
      </c>
      <c r="F8" s="7">
        <v>31963072</v>
      </c>
      <c r="G8" s="7">
        <v>32729911</v>
      </c>
      <c r="H8" s="9">
        <v>33129893</v>
      </c>
      <c r="I8" s="9">
        <v>34657164</v>
      </c>
      <c r="J8" s="3"/>
    </row>
    <row r="9" spans="1:10" x14ac:dyDescent="0.25">
      <c r="A9">
        <v>2009</v>
      </c>
      <c r="B9">
        <v>1.2219171964664808</v>
      </c>
      <c r="D9" s="8" t="s">
        <v>5</v>
      </c>
      <c r="E9" s="7">
        <v>15681059</v>
      </c>
      <c r="F9" s="7">
        <v>17555663</v>
      </c>
      <c r="G9" s="7">
        <v>18188882</v>
      </c>
      <c r="H9" s="9">
        <v>18668935</v>
      </c>
      <c r="I9" s="9">
        <v>20835307</v>
      </c>
      <c r="J9" s="3"/>
    </row>
    <row r="10" spans="1:10" x14ac:dyDescent="0.25">
      <c r="A10">
        <v>2010</v>
      </c>
      <c r="B10">
        <v>1.1778475010650542</v>
      </c>
      <c r="D10" s="8" t="s">
        <v>6</v>
      </c>
      <c r="E10" s="7">
        <v>6707243</v>
      </c>
      <c r="F10" s="7">
        <v>6890503</v>
      </c>
      <c r="G10" s="7">
        <v>6771353</v>
      </c>
      <c r="H10" s="9">
        <v>6758791</v>
      </c>
      <c r="I10" s="9">
        <v>6938973</v>
      </c>
      <c r="J10" s="3"/>
    </row>
    <row r="11" spans="1:10" x14ac:dyDescent="0.25">
      <c r="A11">
        <v>2011</v>
      </c>
      <c r="B11">
        <v>1.1112724054040313</v>
      </c>
      <c r="D11" s="8" t="s">
        <v>7</v>
      </c>
      <c r="E11" s="7">
        <v>61527188</v>
      </c>
      <c r="F11" s="7">
        <v>64428658</v>
      </c>
      <c r="G11" s="7">
        <v>64987546</v>
      </c>
      <c r="H11" s="9">
        <v>65614263</v>
      </c>
      <c r="I11" s="9">
        <v>69706899</v>
      </c>
      <c r="J11" s="3"/>
    </row>
    <row r="12" spans="1:10" x14ac:dyDescent="0.25">
      <c r="A12">
        <v>2012</v>
      </c>
      <c r="B12">
        <v>1.0718195669052684</v>
      </c>
      <c r="D12" s="8" t="s">
        <v>8</v>
      </c>
      <c r="E12" s="7">
        <v>65917783</v>
      </c>
      <c r="F12" s="7">
        <v>68815336</v>
      </c>
      <c r="G12" s="7">
        <v>69671032</v>
      </c>
      <c r="H12" s="9">
        <v>69061355</v>
      </c>
      <c r="I12" s="9">
        <v>73310873</v>
      </c>
      <c r="J12" s="3"/>
    </row>
    <row r="13" spans="1:10" ht="16.5" thickBot="1" x14ac:dyDescent="0.3">
      <c r="A13">
        <v>2013</v>
      </c>
      <c r="B13">
        <v>1.0457865506177035</v>
      </c>
      <c r="D13" s="10" t="s">
        <v>9</v>
      </c>
      <c r="E13" s="11">
        <v>127444971</v>
      </c>
      <c r="F13" s="11">
        <v>133243994</v>
      </c>
      <c r="G13" s="11">
        <v>134658578</v>
      </c>
      <c r="H13" s="12">
        <v>134675618</v>
      </c>
      <c r="I13" s="12">
        <v>143017772</v>
      </c>
      <c r="J13" s="3"/>
    </row>
    <row r="14" spans="1:10" x14ac:dyDescent="0.25">
      <c r="A14">
        <v>2014</v>
      </c>
      <c r="B14">
        <v>1.0244928410829914</v>
      </c>
      <c r="D14"/>
      <c r="E14" s="3"/>
      <c r="F14" s="3"/>
      <c r="G14" s="3"/>
      <c r="H14" s="3"/>
      <c r="I14" s="3"/>
      <c r="J14" s="3"/>
    </row>
    <row r="15" spans="1:10" x14ac:dyDescent="0.25">
      <c r="A15">
        <v>2015</v>
      </c>
      <c r="B15">
        <v>1</v>
      </c>
      <c r="D15" s="1" t="s">
        <v>11</v>
      </c>
      <c r="E15" s="3"/>
      <c r="F15" s="19" t="s">
        <v>12</v>
      </c>
      <c r="G15" s="3"/>
      <c r="H15" s="3"/>
      <c r="I15" s="3"/>
      <c r="J15" s="3"/>
    </row>
    <row r="16" spans="1:10" ht="16.5" thickBot="1" x14ac:dyDescent="0.3">
      <c r="A16">
        <v>2016</v>
      </c>
      <c r="B16">
        <v>0.95103741453283352</v>
      </c>
      <c r="D16"/>
    </row>
    <row r="17" spans="1:10" ht="16.5" thickBot="1" x14ac:dyDescent="0.3">
      <c r="A17">
        <v>2017</v>
      </c>
      <c r="B17">
        <v>0.90479833600306026</v>
      </c>
      <c r="D17" s="16" t="s">
        <v>10</v>
      </c>
      <c r="E17" s="17">
        <v>2014</v>
      </c>
      <c r="F17" s="17">
        <v>2015</v>
      </c>
      <c r="G17" s="17">
        <v>2016</v>
      </c>
      <c r="H17" s="18">
        <v>2017</v>
      </c>
      <c r="I17" s="52">
        <v>2018</v>
      </c>
    </row>
    <row r="18" spans="1:10" x14ac:dyDescent="0.25">
      <c r="A18" s="49" t="s">
        <v>27</v>
      </c>
      <c r="B18">
        <v>0.88259812940834503</v>
      </c>
      <c r="D18" s="20" t="s">
        <v>1</v>
      </c>
      <c r="E18" s="21">
        <f>+E5/$B$14</f>
        <v>411601.70485353406</v>
      </c>
      <c r="F18" s="21">
        <f>+F5/$B$15</f>
        <v>438220</v>
      </c>
      <c r="G18" s="21">
        <f>+G5/$B$16</f>
        <v>429889.50145650154</v>
      </c>
      <c r="H18" s="22">
        <f>+H5/$B$17</f>
        <v>441365.75423437706</v>
      </c>
      <c r="I18" s="51">
        <f>+I5/$B$18</f>
        <v>512210.46695742698</v>
      </c>
    </row>
    <row r="19" spans="1:10" x14ac:dyDescent="0.25">
      <c r="A19" s="49" t="s">
        <v>28</v>
      </c>
      <c r="B19">
        <v>0.85473201354757999</v>
      </c>
      <c r="D19" s="8" t="s">
        <v>2</v>
      </c>
      <c r="E19" s="14">
        <f t="shared" ref="E19:E26" si="0">+E6/$B$14</f>
        <v>431690.66904604499</v>
      </c>
      <c r="F19" s="14">
        <f t="shared" ref="F19:F26" si="1">+F6/$B$15</f>
        <v>447761</v>
      </c>
      <c r="G19" s="14">
        <f t="shared" ref="G19:G26" si="2">+G6/$B$16</f>
        <v>380712.67698532785</v>
      </c>
      <c r="H19" s="15">
        <f t="shared" ref="H19:H26" si="3">+H6/$B$17</f>
        <v>409861.49647245341</v>
      </c>
      <c r="I19" s="51">
        <f t="shared" ref="I19:I26" si="4">+I6/$B$18</f>
        <v>419927.24395241134</v>
      </c>
    </row>
    <row r="20" spans="1:10" x14ac:dyDescent="0.25">
      <c r="D20" s="8" t="s">
        <v>3</v>
      </c>
      <c r="E20" s="14">
        <f t="shared" si="0"/>
        <v>6928791.2178050736</v>
      </c>
      <c r="F20" s="14">
        <f t="shared" si="1"/>
        <v>7133439</v>
      </c>
      <c r="G20" s="14">
        <f t="shared" si="2"/>
        <v>6862492.3691418879</v>
      </c>
      <c r="H20" s="15">
        <f t="shared" si="3"/>
        <v>6947907.3400713438</v>
      </c>
      <c r="I20" s="51">
        <f t="shared" si="4"/>
        <v>7311087.3284148481</v>
      </c>
    </row>
    <row r="21" spans="1:10" x14ac:dyDescent="0.25">
      <c r="D21" s="8" t="s">
        <v>4</v>
      </c>
      <c r="E21" s="14">
        <f t="shared" si="0"/>
        <v>30431097.953835756</v>
      </c>
      <c r="F21" s="14">
        <f t="shared" si="1"/>
        <v>31963072</v>
      </c>
      <c r="G21" s="14">
        <f t="shared" si="2"/>
        <v>34414956.236056723</v>
      </c>
      <c r="H21" s="15">
        <f t="shared" si="3"/>
        <v>36615775.783088915</v>
      </c>
      <c r="I21" s="51">
        <f t="shared" si="4"/>
        <v>39267207.628496379</v>
      </c>
    </row>
    <row r="22" spans="1:10" x14ac:dyDescent="0.25">
      <c r="D22" s="8" t="s">
        <v>5</v>
      </c>
      <c r="E22" s="14">
        <f t="shared" si="0"/>
        <v>15306167.472506251</v>
      </c>
      <c r="F22" s="14">
        <f t="shared" si="1"/>
        <v>17555663</v>
      </c>
      <c r="G22" s="14">
        <f t="shared" si="2"/>
        <v>19125306.451728508</v>
      </c>
      <c r="H22" s="15">
        <f t="shared" si="3"/>
        <v>20633255.231734708</v>
      </c>
      <c r="I22" s="51">
        <f t="shared" si="4"/>
        <v>23606788.079153389</v>
      </c>
    </row>
    <row r="23" spans="1:10" x14ac:dyDescent="0.25">
      <c r="D23" s="8" t="s">
        <v>6</v>
      </c>
      <c r="E23" s="14">
        <f t="shared" si="0"/>
        <v>6546891.0382133787</v>
      </c>
      <c r="F23" s="14">
        <f t="shared" si="1"/>
        <v>6890503</v>
      </c>
      <c r="G23" s="14">
        <f t="shared" si="2"/>
        <v>7119964.8894215263</v>
      </c>
      <c r="H23" s="15">
        <f t="shared" si="3"/>
        <v>7469941.8987184567</v>
      </c>
      <c r="I23" s="51">
        <f t="shared" si="4"/>
        <v>7861984.7117187781</v>
      </c>
    </row>
    <row r="24" spans="1:10" x14ac:dyDescent="0.25">
      <c r="D24" s="8" t="s">
        <v>7</v>
      </c>
      <c r="E24" s="14">
        <f t="shared" si="0"/>
        <v>60056240.056260042</v>
      </c>
      <c r="F24" s="14">
        <f t="shared" si="1"/>
        <v>64428658</v>
      </c>
      <c r="G24" s="14">
        <f t="shared" si="2"/>
        <v>68333322.124790475</v>
      </c>
      <c r="H24" s="15">
        <f t="shared" si="3"/>
        <v>72518107.504320249</v>
      </c>
      <c r="I24" s="51">
        <f t="shared" si="4"/>
        <v>78979205.458693236</v>
      </c>
      <c r="J24" s="4">
        <f>SUM(E18:E23)</f>
        <v>60056240.056260042</v>
      </c>
    </row>
    <row r="25" spans="1:10" x14ac:dyDescent="0.25">
      <c r="D25" s="8" t="s">
        <v>8</v>
      </c>
      <c r="E25" s="14">
        <f t="shared" si="0"/>
        <v>64341867.855629236</v>
      </c>
      <c r="F25" s="14">
        <f t="shared" si="1"/>
        <v>68815336</v>
      </c>
      <c r="G25" s="14">
        <f t="shared" si="2"/>
        <v>73257929.641205177</v>
      </c>
      <c r="H25" s="15">
        <f t="shared" si="3"/>
        <v>76327897.888360411</v>
      </c>
      <c r="I25" s="51">
        <f t="shared" si="4"/>
        <v>83062574.638747975</v>
      </c>
    </row>
    <row r="26" spans="1:10" ht="16.5" thickBot="1" x14ac:dyDescent="0.3">
      <c r="D26" s="10" t="s">
        <v>9</v>
      </c>
      <c r="E26" s="23">
        <f t="shared" si="0"/>
        <v>124398107.91188927</v>
      </c>
      <c r="F26" s="23">
        <f t="shared" si="1"/>
        <v>133243994</v>
      </c>
      <c r="G26" s="23">
        <f t="shared" si="2"/>
        <v>141591251.76599565</v>
      </c>
      <c r="H26" s="24">
        <f t="shared" si="3"/>
        <v>148846005.39268067</v>
      </c>
      <c r="I26" s="51">
        <f t="shared" si="4"/>
        <v>162041780.0974412</v>
      </c>
    </row>
    <row r="28" spans="1:10" x14ac:dyDescent="0.25">
      <c r="D28" s="25" t="s">
        <v>13</v>
      </c>
    </row>
    <row r="31" spans="1:10" x14ac:dyDescent="0.25">
      <c r="D31" s="5" t="s">
        <v>10</v>
      </c>
      <c r="E31" s="5">
        <v>2014</v>
      </c>
      <c r="F31" s="5">
        <v>2015</v>
      </c>
      <c r="G31" s="5">
        <v>2016</v>
      </c>
      <c r="H31" s="5">
        <v>2017</v>
      </c>
      <c r="I31" s="52">
        <v>2018</v>
      </c>
    </row>
    <row r="32" spans="1:10" x14ac:dyDescent="0.25">
      <c r="D32" s="6" t="s">
        <v>1</v>
      </c>
      <c r="E32" s="6"/>
      <c r="F32" s="7">
        <v>6064</v>
      </c>
      <c r="G32" s="7">
        <v>7191</v>
      </c>
      <c r="H32" s="7">
        <v>5877</v>
      </c>
      <c r="I32" s="7">
        <v>5770</v>
      </c>
    </row>
    <row r="33" spans="4:14" x14ac:dyDescent="0.25">
      <c r="D33" s="6" t="s">
        <v>2</v>
      </c>
      <c r="E33" s="6"/>
      <c r="F33" s="7">
        <v>9153</v>
      </c>
      <c r="G33" s="7">
        <v>5690</v>
      </c>
      <c r="H33" s="7">
        <v>7327</v>
      </c>
      <c r="I33" s="7">
        <v>8752</v>
      </c>
    </row>
    <row r="34" spans="4:14" x14ac:dyDescent="0.25">
      <c r="D34" s="6" t="s">
        <v>3</v>
      </c>
      <c r="E34" s="6"/>
      <c r="F34" s="7">
        <v>138624</v>
      </c>
      <c r="G34" s="7">
        <v>152016</v>
      </c>
      <c r="H34" s="7">
        <v>121531</v>
      </c>
      <c r="I34" s="7">
        <v>149115</v>
      </c>
    </row>
    <row r="35" spans="4:14" x14ac:dyDescent="0.25">
      <c r="D35" s="6" t="s">
        <v>4</v>
      </c>
      <c r="E35" s="6"/>
      <c r="F35" s="7">
        <v>277510</v>
      </c>
      <c r="G35" s="7">
        <v>218573</v>
      </c>
      <c r="H35" s="7">
        <v>200407</v>
      </c>
      <c r="I35" s="7">
        <v>183446</v>
      </c>
    </row>
    <row r="36" spans="4:14" x14ac:dyDescent="0.25">
      <c r="D36" s="6" t="s">
        <v>5</v>
      </c>
      <c r="E36" s="6"/>
      <c r="F36" s="7">
        <v>141025</v>
      </c>
      <c r="G36" s="7">
        <v>151956</v>
      </c>
      <c r="H36" s="7">
        <v>163314</v>
      </c>
      <c r="I36" s="7">
        <v>163237</v>
      </c>
    </row>
    <row r="37" spans="4:14" x14ac:dyDescent="0.25">
      <c r="D37" s="6" t="s">
        <v>14</v>
      </c>
      <c r="E37" s="6"/>
      <c r="F37" s="7">
        <v>89882</v>
      </c>
      <c r="G37" s="7">
        <v>83000</v>
      </c>
      <c r="H37" s="7">
        <v>91072</v>
      </c>
      <c r="I37" s="7">
        <v>85728</v>
      </c>
    </row>
    <row r="38" spans="4:14" x14ac:dyDescent="0.25">
      <c r="D38" s="26" t="s">
        <v>15</v>
      </c>
      <c r="E38" s="6"/>
      <c r="F38" s="7">
        <v>662258</v>
      </c>
      <c r="G38" s="7">
        <v>618426</v>
      </c>
      <c r="H38" s="7">
        <v>589528</v>
      </c>
      <c r="I38" s="7">
        <v>596048</v>
      </c>
    </row>
    <row r="39" spans="4:14" x14ac:dyDescent="0.25">
      <c r="D39"/>
    </row>
    <row r="40" spans="4:14" x14ac:dyDescent="0.25">
      <c r="D40" t="s">
        <v>16</v>
      </c>
    </row>
    <row r="41" spans="4:14" x14ac:dyDescent="0.25">
      <c r="D41" s="5" t="s">
        <v>10</v>
      </c>
      <c r="E41" s="5"/>
      <c r="F41" s="5">
        <v>2015</v>
      </c>
      <c r="G41" s="5">
        <v>2016</v>
      </c>
      <c r="H41" s="5">
        <v>2017</v>
      </c>
      <c r="I41" s="52">
        <v>2018</v>
      </c>
    </row>
    <row r="42" spans="4:14" x14ac:dyDescent="0.25">
      <c r="D42" s="6" t="s">
        <v>1</v>
      </c>
      <c r="E42" s="30">
        <f>AVERAGE(F42:I42)</f>
        <v>73.979816115868474</v>
      </c>
      <c r="F42" s="27">
        <f>+F18/F32</f>
        <v>72.26583113456465</v>
      </c>
      <c r="G42" s="27">
        <f>+G18/G32</f>
        <v>59.781602205048195</v>
      </c>
      <c r="H42" s="27">
        <f>+H18/H32</f>
        <v>75.100519692764522</v>
      </c>
      <c r="I42" s="27">
        <f>+I18/I32</f>
        <v>88.771311431096535</v>
      </c>
      <c r="J42" s="28">
        <f>+(H42-F42)/F42</f>
        <v>3.922584869911009E-2</v>
      </c>
    </row>
    <row r="43" spans="4:14" x14ac:dyDescent="0.25">
      <c r="D43" s="6" t="s">
        <v>2</v>
      </c>
      <c r="E43" s="30">
        <f t="shared" ref="E43:E48" si="5">AVERAGE(F43:I43)</f>
        <v>54.936975969649197</v>
      </c>
      <c r="F43" s="27">
        <f t="shared" ref="F43:H48" si="6">+F19/F33</f>
        <v>48.919589205724897</v>
      </c>
      <c r="G43" s="27">
        <f t="shared" si="6"/>
        <v>66.909082071235119</v>
      </c>
      <c r="H43" s="27">
        <f t="shared" si="6"/>
        <v>55.938514599761625</v>
      </c>
      <c r="I43" s="27">
        <f t="shared" ref="I43" si="7">+I19/I33</f>
        <v>47.980718001875154</v>
      </c>
      <c r="J43" s="28">
        <f t="shared" ref="J43:J48" si="8">+(H43-F43)/F43</f>
        <v>0.14347882940143999</v>
      </c>
    </row>
    <row r="44" spans="4:14" x14ac:dyDescent="0.25">
      <c r="D44" s="6" t="s">
        <v>3</v>
      </c>
      <c r="E44" s="30">
        <f t="shared" si="5"/>
        <v>50.700455444471686</v>
      </c>
      <c r="F44" s="27">
        <f t="shared" si="6"/>
        <v>51.458903220221607</v>
      </c>
      <c r="G44" s="27">
        <f t="shared" si="6"/>
        <v>45.14322419443932</v>
      </c>
      <c r="H44" s="27">
        <f t="shared" si="6"/>
        <v>57.169836009506575</v>
      </c>
      <c r="I44" s="27">
        <f t="shared" ref="I44" si="9">+I20/I34</f>
        <v>49.029858353719263</v>
      </c>
      <c r="J44" s="28">
        <f t="shared" si="8"/>
        <v>0.11098046075418033</v>
      </c>
    </row>
    <row r="45" spans="4:14" x14ac:dyDescent="0.25">
      <c r="D45" s="6" t="s">
        <v>4</v>
      </c>
      <c r="E45" s="30">
        <f t="shared" si="5"/>
        <v>167.34782511978622</v>
      </c>
      <c r="F45" s="27">
        <f t="shared" si="6"/>
        <v>115.17809087960794</v>
      </c>
      <c r="G45" s="27">
        <f t="shared" si="6"/>
        <v>157.45291612439195</v>
      </c>
      <c r="H45" s="27">
        <f t="shared" si="6"/>
        <v>182.70707002793773</v>
      </c>
      <c r="I45" s="27">
        <f t="shared" ref="I45" si="10">+I21/I35</f>
        <v>214.05322344720724</v>
      </c>
      <c r="J45" s="29">
        <f>+(I45-F45)/F45</f>
        <v>0.85845434502773965</v>
      </c>
    </row>
    <row r="46" spans="4:14" x14ac:dyDescent="0.25">
      <c r="D46" s="6" t="s">
        <v>5</v>
      </c>
      <c r="E46" s="30">
        <f t="shared" si="5"/>
        <v>130.32616278522673</v>
      </c>
      <c r="F46" s="27">
        <f t="shared" si="6"/>
        <v>124.48617620989187</v>
      </c>
      <c r="G46" s="27">
        <f t="shared" si="6"/>
        <v>125.86081794551389</v>
      </c>
      <c r="H46" s="27">
        <f t="shared" si="6"/>
        <v>126.34100708901079</v>
      </c>
      <c r="I46" s="27">
        <f t="shared" ref="I46" si="11">+I22/I36</f>
        <v>144.61664989649032</v>
      </c>
      <c r="J46" s="28">
        <f t="shared" si="8"/>
        <v>1.4899894394631857E-2</v>
      </c>
    </row>
    <row r="47" spans="4:14" x14ac:dyDescent="0.25">
      <c r="D47" s="6" t="s">
        <v>14</v>
      </c>
      <c r="E47" s="30">
        <f t="shared" si="5"/>
        <v>84.043806076184254</v>
      </c>
      <c r="F47" s="27">
        <f t="shared" si="6"/>
        <v>76.661656393938713</v>
      </c>
      <c r="G47" s="27">
        <f t="shared" si="6"/>
        <v>85.782709511102723</v>
      </c>
      <c r="H47" s="27">
        <f t="shared" si="6"/>
        <v>82.022376786701258</v>
      </c>
      <c r="I47" s="27">
        <f t="shared" ref="I47" si="12">+I23/I37</f>
        <v>91.708481612994333</v>
      </c>
      <c r="J47" s="28">
        <f t="shared" si="8"/>
        <v>6.992700973242201E-2</v>
      </c>
    </row>
    <row r="48" spans="4:14" x14ac:dyDescent="0.25">
      <c r="D48" s="26" t="s">
        <v>15</v>
      </c>
      <c r="E48" s="30">
        <f t="shared" si="5"/>
        <v>115.82428056131162</v>
      </c>
      <c r="F48" s="27">
        <f t="shared" si="6"/>
        <v>97.28634157684769</v>
      </c>
      <c r="G48" s="27">
        <f t="shared" si="6"/>
        <v>110.49555181184245</v>
      </c>
      <c r="H48" s="27">
        <f t="shared" si="6"/>
        <v>123.01045498147712</v>
      </c>
      <c r="I48" s="27">
        <f t="shared" ref="I48" si="13">+I24/I38</f>
        <v>132.50477387507925</v>
      </c>
      <c r="J48" s="28">
        <f t="shared" si="8"/>
        <v>0.26441649452209731</v>
      </c>
      <c r="N48" t="s">
        <v>18</v>
      </c>
    </row>
    <row r="49" spans="4:10" x14ac:dyDescent="0.25">
      <c r="D49"/>
    </row>
    <row r="50" spans="4:10" x14ac:dyDescent="0.25">
      <c r="D50"/>
    </row>
    <row r="51" spans="4:10" x14ac:dyDescent="0.25">
      <c r="D51" t="s">
        <v>17</v>
      </c>
      <c r="E51">
        <f>+F41</f>
        <v>2015</v>
      </c>
      <c r="F51">
        <f>+G41</f>
        <v>2016</v>
      </c>
      <c r="G51">
        <f>+H41</f>
        <v>2017</v>
      </c>
      <c r="H51">
        <v>2018</v>
      </c>
    </row>
    <row r="52" spans="4:10" x14ac:dyDescent="0.25">
      <c r="D52" t="s">
        <v>10</v>
      </c>
      <c r="E52" s="31">
        <f>+F48</f>
        <v>97.28634157684769</v>
      </c>
      <c r="F52" s="31">
        <f>+G48</f>
        <v>110.49555181184245</v>
      </c>
      <c r="G52" s="31">
        <f>+H48</f>
        <v>123.01045498147712</v>
      </c>
      <c r="H52" s="53">
        <f>+I48</f>
        <v>132.50477387507925</v>
      </c>
      <c r="I52" s="28">
        <f>+(H52-E52)/E52</f>
        <v>0.36200798310842108</v>
      </c>
    </row>
    <row r="53" spans="4:10" x14ac:dyDescent="0.25">
      <c r="D53" t="s">
        <v>26</v>
      </c>
      <c r="E53" s="7">
        <v>662258</v>
      </c>
      <c r="F53" s="7">
        <v>618426</v>
      </c>
      <c r="G53" s="7">
        <v>589528</v>
      </c>
      <c r="H53" s="4">
        <f>+I38</f>
        <v>596048</v>
      </c>
      <c r="I53" s="4">
        <f>+E53-H53</f>
        <v>66210</v>
      </c>
      <c r="J53" s="55">
        <f>+H53/E53-1</f>
        <v>-9.9976142228557441E-2</v>
      </c>
    </row>
    <row r="54" spans="4:10" x14ac:dyDescent="0.25">
      <c r="D54"/>
    </row>
    <row r="55" spans="4:10" x14ac:dyDescent="0.25">
      <c r="D55"/>
    </row>
    <row r="56" spans="4:10" x14ac:dyDescent="0.25">
      <c r="D56"/>
    </row>
    <row r="57" spans="4:10" x14ac:dyDescent="0.25">
      <c r="D57"/>
    </row>
    <row r="58" spans="4:10" x14ac:dyDescent="0.25">
      <c r="D58"/>
    </row>
    <row r="59" spans="4:10" x14ac:dyDescent="0.25">
      <c r="D59"/>
    </row>
    <row r="60" spans="4:10" x14ac:dyDescent="0.25">
      <c r="D60"/>
    </row>
    <row r="61" spans="4:10" x14ac:dyDescent="0.25">
      <c r="D61"/>
    </row>
    <row r="62" spans="4:10" x14ac:dyDescent="0.25">
      <c r="D62"/>
    </row>
    <row r="63" spans="4:10" x14ac:dyDescent="0.25">
      <c r="D63"/>
    </row>
    <row r="64" spans="4:10" x14ac:dyDescent="0.25">
      <c r="D64"/>
    </row>
    <row r="75" spans="4:8" x14ac:dyDescent="0.25">
      <c r="D75" s="5" t="s">
        <v>10</v>
      </c>
      <c r="E75" s="5">
        <v>2015</v>
      </c>
      <c r="F75" s="5">
        <v>2016</v>
      </c>
      <c r="G75" s="5">
        <v>2017</v>
      </c>
      <c r="H75" s="54">
        <v>2018</v>
      </c>
    </row>
    <row r="76" spans="4:8" x14ac:dyDescent="0.25">
      <c r="D76" s="6" t="s">
        <v>1</v>
      </c>
      <c r="E76" s="30">
        <f>+F42</f>
        <v>72.26583113456465</v>
      </c>
      <c r="F76" s="30">
        <f t="shared" ref="F76:H76" si="14">+G42</f>
        <v>59.781602205048195</v>
      </c>
      <c r="G76" s="30">
        <f t="shared" si="14"/>
        <v>75.100519692764522</v>
      </c>
      <c r="H76" s="30">
        <f t="shared" si="14"/>
        <v>88.771311431096535</v>
      </c>
    </row>
    <row r="77" spans="4:8" x14ac:dyDescent="0.25">
      <c r="D77" s="6" t="s">
        <v>2</v>
      </c>
      <c r="E77" s="30">
        <f t="shared" ref="E77:H77" si="15">+F43</f>
        <v>48.919589205724897</v>
      </c>
      <c r="F77" s="30">
        <f t="shared" si="15"/>
        <v>66.909082071235119</v>
      </c>
      <c r="G77" s="30">
        <f t="shared" si="15"/>
        <v>55.938514599761625</v>
      </c>
      <c r="H77" s="30">
        <f t="shared" si="15"/>
        <v>47.980718001875154</v>
      </c>
    </row>
    <row r="78" spans="4:8" x14ac:dyDescent="0.25">
      <c r="D78" s="6" t="s">
        <v>3</v>
      </c>
      <c r="E78" s="30">
        <f t="shared" ref="E78:H78" si="16">+F44</f>
        <v>51.458903220221607</v>
      </c>
      <c r="F78" s="30">
        <f t="shared" si="16"/>
        <v>45.14322419443932</v>
      </c>
      <c r="G78" s="30">
        <f t="shared" si="16"/>
        <v>57.169836009506575</v>
      </c>
      <c r="H78" s="30">
        <f t="shared" si="16"/>
        <v>49.029858353719263</v>
      </c>
    </row>
    <row r="79" spans="4:8" x14ac:dyDescent="0.25">
      <c r="D79" s="6" t="s">
        <v>4</v>
      </c>
      <c r="E79" s="30">
        <f t="shared" ref="E79:H79" si="17">+F45</f>
        <v>115.17809087960794</v>
      </c>
      <c r="F79" s="30">
        <f t="shared" si="17"/>
        <v>157.45291612439195</v>
      </c>
      <c r="G79" s="30">
        <f t="shared" si="17"/>
        <v>182.70707002793773</v>
      </c>
      <c r="H79" s="30">
        <f t="shared" si="17"/>
        <v>214.05322344720724</v>
      </c>
    </row>
    <row r="80" spans="4:8" x14ac:dyDescent="0.25">
      <c r="D80" s="6" t="s">
        <v>5</v>
      </c>
      <c r="E80" s="30">
        <f t="shared" ref="E80:H80" si="18">+F46</f>
        <v>124.48617620989187</v>
      </c>
      <c r="F80" s="30">
        <f t="shared" si="18"/>
        <v>125.86081794551389</v>
      </c>
      <c r="G80" s="30">
        <f t="shared" si="18"/>
        <v>126.34100708901079</v>
      </c>
      <c r="H80" s="30">
        <f t="shared" si="18"/>
        <v>144.61664989649032</v>
      </c>
    </row>
    <row r="81" spans="4:8" x14ac:dyDescent="0.25">
      <c r="D81" s="6" t="s">
        <v>14</v>
      </c>
      <c r="E81" s="30">
        <f t="shared" ref="E81:H81" si="19">+F47</f>
        <v>76.661656393938713</v>
      </c>
      <c r="F81" s="30">
        <f t="shared" si="19"/>
        <v>85.782709511102723</v>
      </c>
      <c r="G81" s="30">
        <f t="shared" si="19"/>
        <v>82.022376786701258</v>
      </c>
      <c r="H81" s="30">
        <f t="shared" si="19"/>
        <v>91.708481612994333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28"/>
  <sheetViews>
    <sheetView topLeftCell="A61" workbookViewId="0">
      <selection activeCell="B20" sqref="B20"/>
    </sheetView>
  </sheetViews>
  <sheetFormatPr baseColWidth="10" defaultRowHeight="15.75" x14ac:dyDescent="0.25"/>
  <cols>
    <col min="1" max="1" width="18.5" customWidth="1"/>
    <col min="5" max="5" width="38.875" style="2" bestFit="1" customWidth="1"/>
    <col min="6" max="6" width="17.375" bestFit="1" customWidth="1"/>
    <col min="7" max="7" width="17.875" bestFit="1" customWidth="1"/>
    <col min="8" max="9" width="19.875" bestFit="1" customWidth="1"/>
    <col min="10" max="10" width="19.875" customWidth="1"/>
    <col min="11" max="11" width="11.125" bestFit="1" customWidth="1"/>
  </cols>
  <sheetData>
    <row r="2" spans="1:11" x14ac:dyDescent="0.25">
      <c r="E2" s="1" t="s">
        <v>0</v>
      </c>
    </row>
    <row r="3" spans="1:11" ht="32.25" thickBot="1" x14ac:dyDescent="0.3">
      <c r="A3" s="43" t="s">
        <v>22</v>
      </c>
      <c r="B3">
        <v>2015</v>
      </c>
    </row>
    <row r="4" spans="1:11" ht="16.5" thickBot="1" x14ac:dyDescent="0.3">
      <c r="E4" s="16" t="s">
        <v>10</v>
      </c>
      <c r="F4" s="17">
        <v>2014</v>
      </c>
      <c r="G4" s="17">
        <v>2015</v>
      </c>
      <c r="H4" s="17">
        <v>2016</v>
      </c>
      <c r="I4" s="18">
        <v>2017</v>
      </c>
      <c r="J4" s="50">
        <v>2018</v>
      </c>
    </row>
    <row r="5" spans="1:11" x14ac:dyDescent="0.25">
      <c r="A5">
        <v>2005</v>
      </c>
      <c r="B5">
        <v>1.5262402033883407</v>
      </c>
      <c r="E5" s="13" t="s">
        <v>1</v>
      </c>
      <c r="F5" s="14">
        <v>421683</v>
      </c>
      <c r="G5" s="14">
        <v>438220</v>
      </c>
      <c r="H5" s="14">
        <v>408841</v>
      </c>
      <c r="I5" s="15">
        <v>403247</v>
      </c>
      <c r="J5" s="15">
        <v>452076</v>
      </c>
      <c r="K5" s="3"/>
    </row>
    <row r="6" spans="1:11" x14ac:dyDescent="0.25">
      <c r="A6">
        <v>2006</v>
      </c>
      <c r="B6">
        <v>1.4427959473928769</v>
      </c>
      <c r="E6" s="8" t="s">
        <v>2</v>
      </c>
      <c r="F6" s="7">
        <v>442264</v>
      </c>
      <c r="G6" s="7">
        <v>447761</v>
      </c>
      <c r="H6" s="7">
        <v>362072</v>
      </c>
      <c r="I6" s="9">
        <v>370842</v>
      </c>
      <c r="J6" s="9">
        <v>370627</v>
      </c>
      <c r="K6" s="3"/>
    </row>
    <row r="7" spans="1:11" x14ac:dyDescent="0.25">
      <c r="A7">
        <v>2007</v>
      </c>
      <c r="B7">
        <v>1.3723912034994263</v>
      </c>
      <c r="E7" s="8" t="s">
        <v>3</v>
      </c>
      <c r="F7" s="7">
        <v>7098497</v>
      </c>
      <c r="G7" s="7">
        <v>7133439</v>
      </c>
      <c r="H7" s="7">
        <v>6526487</v>
      </c>
      <c r="I7" s="9">
        <v>6332271</v>
      </c>
      <c r="J7" s="9">
        <v>6452752</v>
      </c>
      <c r="K7" s="3"/>
    </row>
    <row r="8" spans="1:11" x14ac:dyDescent="0.25">
      <c r="A8">
        <v>2008</v>
      </c>
      <c r="B8">
        <v>1.2737822511801551</v>
      </c>
      <c r="E8" s="8" t="s">
        <v>4</v>
      </c>
      <c r="F8" s="7">
        <v>31176442</v>
      </c>
      <c r="G8" s="7">
        <v>31963072</v>
      </c>
      <c r="H8" s="7">
        <v>32729911</v>
      </c>
      <c r="I8" s="9">
        <v>33119832</v>
      </c>
      <c r="J8" s="9">
        <v>34657164</v>
      </c>
      <c r="K8" s="3"/>
    </row>
    <row r="9" spans="1:11" x14ac:dyDescent="0.25">
      <c r="A9">
        <v>2009</v>
      </c>
      <c r="B9">
        <v>1.2219171964664808</v>
      </c>
      <c r="E9" s="8" t="s">
        <v>5</v>
      </c>
      <c r="F9" s="7">
        <v>15681059</v>
      </c>
      <c r="G9" s="7">
        <v>17555663</v>
      </c>
      <c r="H9" s="7">
        <v>18188882</v>
      </c>
      <c r="I9" s="9">
        <v>18546230</v>
      </c>
      <c r="J9" s="9">
        <v>20835307</v>
      </c>
      <c r="K9" s="3"/>
    </row>
    <row r="10" spans="1:11" x14ac:dyDescent="0.25">
      <c r="A10">
        <v>2010</v>
      </c>
      <c r="B10">
        <v>1.1778475010650542</v>
      </c>
      <c r="E10" s="8" t="s">
        <v>6</v>
      </c>
      <c r="F10" s="7">
        <v>6707243</v>
      </c>
      <c r="G10" s="7">
        <v>6890503</v>
      </c>
      <c r="H10" s="7">
        <v>6771353</v>
      </c>
      <c r="I10" s="9">
        <v>6689432</v>
      </c>
      <c r="J10" s="9">
        <v>6938973</v>
      </c>
      <c r="K10" s="3"/>
    </row>
    <row r="11" spans="1:11" x14ac:dyDescent="0.25">
      <c r="A11">
        <v>2011</v>
      </c>
      <c r="B11">
        <v>1.1112724054040313</v>
      </c>
      <c r="E11" s="8" t="s">
        <v>7</v>
      </c>
      <c r="F11" s="7">
        <v>61527188</v>
      </c>
      <c r="G11" s="7">
        <v>64428658</v>
      </c>
      <c r="H11" s="7">
        <v>64987546</v>
      </c>
      <c r="I11" s="9">
        <v>65461854</v>
      </c>
      <c r="J11" s="9">
        <v>69706899</v>
      </c>
      <c r="K11" s="3"/>
    </row>
    <row r="12" spans="1:11" x14ac:dyDescent="0.25">
      <c r="A12">
        <v>2012</v>
      </c>
      <c r="B12">
        <v>1.0718195669052684</v>
      </c>
      <c r="E12" s="8" t="s">
        <v>8</v>
      </c>
      <c r="F12" s="7">
        <v>65917783</v>
      </c>
      <c r="G12" s="7">
        <v>68815336</v>
      </c>
      <c r="H12" s="7">
        <v>69671032</v>
      </c>
      <c r="I12" s="9">
        <v>68515908</v>
      </c>
      <c r="J12" s="9">
        <v>73310873</v>
      </c>
      <c r="K12" s="3"/>
    </row>
    <row r="13" spans="1:11" ht="16.5" thickBot="1" x14ac:dyDescent="0.3">
      <c r="A13">
        <v>2013</v>
      </c>
      <c r="B13">
        <v>1.0457865506177035</v>
      </c>
      <c r="E13" s="10" t="s">
        <v>9</v>
      </c>
      <c r="F13" s="11">
        <v>127444971</v>
      </c>
      <c r="G13" s="11">
        <v>133243994</v>
      </c>
      <c r="H13" s="11">
        <v>134658578</v>
      </c>
      <c r="I13" s="12">
        <v>133977762</v>
      </c>
      <c r="J13" s="12">
        <v>143017772</v>
      </c>
      <c r="K13" s="3"/>
    </row>
    <row r="14" spans="1:11" x14ac:dyDescent="0.25">
      <c r="A14">
        <v>2014</v>
      </c>
      <c r="B14">
        <v>1.0244928410829914</v>
      </c>
      <c r="E14"/>
      <c r="F14" s="3"/>
      <c r="G14" s="3"/>
      <c r="H14" s="3"/>
      <c r="I14" s="3"/>
      <c r="J14" s="3"/>
      <c r="K14" s="3"/>
    </row>
    <row r="15" spans="1:11" x14ac:dyDescent="0.25">
      <c r="A15">
        <v>2015</v>
      </c>
      <c r="B15">
        <v>1</v>
      </c>
      <c r="E15" s="1" t="s">
        <v>11</v>
      </c>
      <c r="F15" s="3"/>
      <c r="G15" s="19" t="s">
        <v>12</v>
      </c>
      <c r="H15" s="4">
        <v>1000000</v>
      </c>
      <c r="I15" s="3"/>
      <c r="J15" s="3"/>
      <c r="K15" s="3"/>
    </row>
    <row r="16" spans="1:11" ht="16.5" thickBot="1" x14ac:dyDescent="0.3">
      <c r="A16">
        <v>2016</v>
      </c>
      <c r="B16">
        <v>0.95103741453283352</v>
      </c>
      <c r="E16"/>
    </row>
    <row r="17" spans="1:11" ht="16.5" thickBot="1" x14ac:dyDescent="0.3">
      <c r="A17">
        <v>2017</v>
      </c>
      <c r="B17">
        <v>0.90479833600306026</v>
      </c>
      <c r="E17" s="16" t="s">
        <v>10</v>
      </c>
      <c r="F17" s="17">
        <v>2014</v>
      </c>
      <c r="G17" s="17">
        <v>2015</v>
      </c>
      <c r="H17" s="17">
        <v>2016</v>
      </c>
      <c r="I17" s="18">
        <v>2017</v>
      </c>
      <c r="J17" s="52">
        <v>2018</v>
      </c>
    </row>
    <row r="18" spans="1:11" x14ac:dyDescent="0.25">
      <c r="A18" s="49" t="s">
        <v>27</v>
      </c>
      <c r="B18">
        <v>0.88259812940834503</v>
      </c>
      <c r="E18" s="20" t="s">
        <v>1</v>
      </c>
      <c r="F18" s="21">
        <f>+F5/$B$14</f>
        <v>411601.70485353406</v>
      </c>
      <c r="G18" s="21">
        <f>+G5/$B$15</f>
        <v>438220</v>
      </c>
      <c r="H18" s="21">
        <f>+H5/$B$16</f>
        <v>429889.50145650154</v>
      </c>
      <c r="I18" s="22">
        <f>+I5/$B$17</f>
        <v>445676.10698903422</v>
      </c>
      <c r="J18" s="51">
        <f>+J5/$B$18</f>
        <v>512210.46695742698</v>
      </c>
    </row>
    <row r="19" spans="1:11" x14ac:dyDescent="0.25">
      <c r="A19" s="49" t="s">
        <v>28</v>
      </c>
      <c r="B19">
        <v>0.85473201354757999</v>
      </c>
      <c r="E19" s="8" t="s">
        <v>2</v>
      </c>
      <c r="F19" s="14">
        <f t="shared" ref="F19:F26" si="0">+F6/$B$14</f>
        <v>431690.66904604499</v>
      </c>
      <c r="G19" s="14">
        <f t="shared" ref="G19:G26" si="1">+G6/$B$15</f>
        <v>447761</v>
      </c>
      <c r="H19" s="14">
        <f t="shared" ref="H19:H26" si="2">+H6/$B$16</f>
        <v>380712.67698532785</v>
      </c>
      <c r="I19" s="15">
        <f t="shared" ref="I19:I26" si="3">+I6/$B$17</f>
        <v>409861.49647245341</v>
      </c>
      <c r="J19" s="51">
        <f t="shared" ref="J19:J26" si="4">+J6/$B$18</f>
        <v>419927.24395241134</v>
      </c>
    </row>
    <row r="20" spans="1:11" x14ac:dyDescent="0.25">
      <c r="E20" s="8" t="s">
        <v>3</v>
      </c>
      <c r="F20" s="14">
        <f t="shared" si="0"/>
        <v>6928791.2178050736</v>
      </c>
      <c r="G20" s="14">
        <f t="shared" si="1"/>
        <v>7133439</v>
      </c>
      <c r="H20" s="14">
        <f t="shared" si="2"/>
        <v>6862492.3691418879</v>
      </c>
      <c r="I20" s="15">
        <f t="shared" si="3"/>
        <v>6998544.0379706696</v>
      </c>
      <c r="J20" s="51">
        <f t="shared" si="4"/>
        <v>7311087.3284148481</v>
      </c>
    </row>
    <row r="21" spans="1:11" x14ac:dyDescent="0.25">
      <c r="E21" s="8" t="s">
        <v>4</v>
      </c>
      <c r="F21" s="14">
        <f t="shared" si="0"/>
        <v>30431097.953835756</v>
      </c>
      <c r="G21" s="14">
        <f t="shared" si="1"/>
        <v>31963072</v>
      </c>
      <c r="H21" s="14">
        <f t="shared" si="2"/>
        <v>34414956.236056723</v>
      </c>
      <c r="I21" s="15">
        <f t="shared" si="3"/>
        <v>36604656.17820055</v>
      </c>
      <c r="J21" s="51">
        <f t="shared" si="4"/>
        <v>39267207.628496379</v>
      </c>
    </row>
    <row r="22" spans="1:11" x14ac:dyDescent="0.25">
      <c r="E22" s="8" t="s">
        <v>5</v>
      </c>
      <c r="F22" s="14">
        <f t="shared" si="0"/>
        <v>15306167.472506251</v>
      </c>
      <c r="G22" s="14">
        <f t="shared" si="1"/>
        <v>17555663</v>
      </c>
      <c r="H22" s="14">
        <f t="shared" si="2"/>
        <v>19125306.451728508</v>
      </c>
      <c r="I22" s="15">
        <f t="shared" si="3"/>
        <v>20497639.376667988</v>
      </c>
      <c r="J22" s="51">
        <f t="shared" si="4"/>
        <v>23606788.079153389</v>
      </c>
    </row>
    <row r="23" spans="1:11" x14ac:dyDescent="0.25">
      <c r="E23" s="8" t="s">
        <v>6</v>
      </c>
      <c r="F23" s="14">
        <f t="shared" si="0"/>
        <v>6546891.0382133787</v>
      </c>
      <c r="G23" s="14">
        <f t="shared" si="1"/>
        <v>6890503</v>
      </c>
      <c r="H23" s="14">
        <f t="shared" si="2"/>
        <v>7119964.8894215263</v>
      </c>
      <c r="I23" s="15">
        <f t="shared" si="3"/>
        <v>7393285.0380235165</v>
      </c>
      <c r="J23" s="51">
        <f t="shared" si="4"/>
        <v>7861984.7117187781</v>
      </c>
    </row>
    <row r="24" spans="1:11" x14ac:dyDescent="0.25">
      <c r="E24" s="8" t="s">
        <v>7</v>
      </c>
      <c r="F24" s="14">
        <f t="shared" si="0"/>
        <v>60056240.056260042</v>
      </c>
      <c r="G24" s="14">
        <f t="shared" si="1"/>
        <v>64428658</v>
      </c>
      <c r="H24" s="14">
        <f t="shared" si="2"/>
        <v>68333322.124790475</v>
      </c>
      <c r="I24" s="15">
        <f t="shared" si="3"/>
        <v>72349662.234324217</v>
      </c>
      <c r="J24" s="51">
        <f t="shared" si="4"/>
        <v>78979205.458693236</v>
      </c>
      <c r="K24" s="4">
        <f>SUM(F18:F23)</f>
        <v>60056240.056260042</v>
      </c>
    </row>
    <row r="25" spans="1:11" x14ac:dyDescent="0.25">
      <c r="E25" s="8" t="s">
        <v>8</v>
      </c>
      <c r="F25" s="14">
        <f t="shared" si="0"/>
        <v>64341867.855629236</v>
      </c>
      <c r="G25" s="14">
        <f t="shared" si="1"/>
        <v>68815336</v>
      </c>
      <c r="H25" s="14">
        <f t="shared" si="2"/>
        <v>73257929.641205177</v>
      </c>
      <c r="I25" s="15">
        <f t="shared" si="3"/>
        <v>75725059.68862465</v>
      </c>
      <c r="J25" s="51">
        <f t="shared" si="4"/>
        <v>83062574.638747975</v>
      </c>
    </row>
    <row r="26" spans="1:11" ht="16.5" thickBot="1" x14ac:dyDescent="0.3">
      <c r="E26" s="10" t="s">
        <v>9</v>
      </c>
      <c r="F26" s="23">
        <f t="shared" si="0"/>
        <v>124398107.91188927</v>
      </c>
      <c r="G26" s="23">
        <f t="shared" si="1"/>
        <v>133243994</v>
      </c>
      <c r="H26" s="23">
        <f t="shared" si="2"/>
        <v>141591251.76599565</v>
      </c>
      <c r="I26" s="24">
        <f t="shared" si="3"/>
        <v>148074721.92294887</v>
      </c>
      <c r="J26" s="51">
        <f t="shared" si="4"/>
        <v>162041780.0974412</v>
      </c>
    </row>
    <row r="28" spans="1:11" ht="16.5" thickBot="1" x14ac:dyDescent="0.3"/>
    <row r="29" spans="1:11" ht="16.5" thickBot="1" x14ac:dyDescent="0.3">
      <c r="E29" s="16" t="s">
        <v>10</v>
      </c>
      <c r="F29" s="17">
        <v>2014</v>
      </c>
      <c r="G29" s="17">
        <v>2015</v>
      </c>
      <c r="H29" s="17">
        <v>2016</v>
      </c>
      <c r="I29" s="18">
        <v>2017</v>
      </c>
      <c r="J29" s="52">
        <v>2018</v>
      </c>
    </row>
    <row r="30" spans="1:11" ht="16.5" thickBot="1" x14ac:dyDescent="0.3">
      <c r="E30" s="20" t="s">
        <v>1</v>
      </c>
      <c r="F30" s="21">
        <f>+F18*$H$15</f>
        <v>411601704853.53406</v>
      </c>
      <c r="G30" s="21">
        <f>+G18*$H$15</f>
        <v>438220000000</v>
      </c>
      <c r="H30" s="21">
        <f>+H18*$H$15</f>
        <v>429889501456.50153</v>
      </c>
      <c r="I30" s="21">
        <f>+I18*$H$15</f>
        <v>445676106989.03424</v>
      </c>
      <c r="J30" s="21">
        <f>+J18*$H$15</f>
        <v>512210466957.427</v>
      </c>
    </row>
    <row r="31" spans="1:11" ht="16.5" thickBot="1" x14ac:dyDescent="0.3">
      <c r="E31" s="8" t="s">
        <v>2</v>
      </c>
      <c r="F31" s="21">
        <f t="shared" ref="F31:I36" si="5">+F19*$H$15</f>
        <v>431690669046.04498</v>
      </c>
      <c r="G31" s="21">
        <f t="shared" si="5"/>
        <v>447761000000</v>
      </c>
      <c r="H31" s="21">
        <f t="shared" si="5"/>
        <v>380712676985.32788</v>
      </c>
      <c r="I31" s="21">
        <f t="shared" si="5"/>
        <v>409861496472.45343</v>
      </c>
      <c r="J31" s="21">
        <f t="shared" ref="J31" si="6">+J19*$H$15</f>
        <v>419927243952.41132</v>
      </c>
    </row>
    <row r="32" spans="1:11" ht="16.5" thickBot="1" x14ac:dyDescent="0.3">
      <c r="E32" s="8" t="s">
        <v>3</v>
      </c>
      <c r="F32" s="21">
        <f t="shared" si="5"/>
        <v>6928791217805.0732</v>
      </c>
      <c r="G32" s="21">
        <f t="shared" si="5"/>
        <v>7133439000000</v>
      </c>
      <c r="H32" s="21">
        <f t="shared" si="5"/>
        <v>6862492369141.8877</v>
      </c>
      <c r="I32" s="21">
        <f t="shared" si="5"/>
        <v>6998544037970.6699</v>
      </c>
      <c r="J32" s="21">
        <f t="shared" ref="J32" si="7">+J20*$H$15</f>
        <v>7311087328414.8477</v>
      </c>
    </row>
    <row r="33" spans="5:10" ht="16.5" thickBot="1" x14ac:dyDescent="0.3">
      <c r="E33" s="8" t="s">
        <v>4</v>
      </c>
      <c r="F33" s="21">
        <f t="shared" si="5"/>
        <v>30431097953835.754</v>
      </c>
      <c r="G33" s="21">
        <f t="shared" si="5"/>
        <v>31963072000000</v>
      </c>
      <c r="H33" s="21">
        <f t="shared" si="5"/>
        <v>34414956236056.723</v>
      </c>
      <c r="I33" s="21">
        <f t="shared" si="5"/>
        <v>36604656178200.547</v>
      </c>
      <c r="J33" s="21">
        <f t="shared" ref="J33" si="8">+J21*$H$15</f>
        <v>39267207628496.375</v>
      </c>
    </row>
    <row r="34" spans="5:10" ht="16.5" thickBot="1" x14ac:dyDescent="0.3">
      <c r="E34" s="8" t="s">
        <v>5</v>
      </c>
      <c r="F34" s="21">
        <f t="shared" si="5"/>
        <v>15306167472506.252</v>
      </c>
      <c r="G34" s="21">
        <f t="shared" si="5"/>
        <v>17555663000000</v>
      </c>
      <c r="H34" s="21">
        <f t="shared" si="5"/>
        <v>19125306451728.508</v>
      </c>
      <c r="I34" s="21">
        <f t="shared" si="5"/>
        <v>20497639376667.988</v>
      </c>
      <c r="J34" s="21">
        <f t="shared" ref="J34" si="9">+J22*$H$15</f>
        <v>23606788079153.391</v>
      </c>
    </row>
    <row r="35" spans="5:10" ht="16.5" thickBot="1" x14ac:dyDescent="0.3">
      <c r="E35" s="8" t="s">
        <v>6</v>
      </c>
      <c r="F35" s="21">
        <f t="shared" si="5"/>
        <v>6546891038213.3789</v>
      </c>
      <c r="G35" s="21">
        <f t="shared" si="5"/>
        <v>6890503000000</v>
      </c>
      <c r="H35" s="21">
        <f t="shared" si="5"/>
        <v>7119964889421.5264</v>
      </c>
      <c r="I35" s="21">
        <f t="shared" si="5"/>
        <v>7393285038023.5166</v>
      </c>
      <c r="J35" s="21">
        <f t="shared" ref="J35" si="10">+J23*$H$15</f>
        <v>7861984711718.7783</v>
      </c>
    </row>
    <row r="36" spans="5:10" x14ac:dyDescent="0.25">
      <c r="E36" s="8" t="s">
        <v>7</v>
      </c>
      <c r="F36" s="21">
        <f t="shared" si="5"/>
        <v>60056240056260.039</v>
      </c>
      <c r="G36" s="21">
        <f t="shared" si="5"/>
        <v>64428658000000</v>
      </c>
      <c r="H36" s="21">
        <f t="shared" si="5"/>
        <v>68333322124790.477</v>
      </c>
      <c r="I36" s="21">
        <f t="shared" si="5"/>
        <v>72349662234324.219</v>
      </c>
      <c r="J36" s="21">
        <f t="shared" ref="J36" si="11">+J24*$H$15</f>
        <v>78979205458693.234</v>
      </c>
    </row>
    <row r="38" spans="5:10" x14ac:dyDescent="0.25">
      <c r="E38" s="44" t="s">
        <v>25</v>
      </c>
    </row>
    <row r="39" spans="5:10" x14ac:dyDescent="0.25">
      <c r="E39" s="44" t="s">
        <v>13</v>
      </c>
    </row>
    <row r="40" spans="5:10" x14ac:dyDescent="0.25">
      <c r="E40" s="44" t="s">
        <v>19</v>
      </c>
      <c r="F40" s="4">
        <v>1000000</v>
      </c>
    </row>
    <row r="42" spans="5:10" x14ac:dyDescent="0.25">
      <c r="E42" s="5" t="s">
        <v>10</v>
      </c>
      <c r="F42" s="5">
        <v>2014</v>
      </c>
      <c r="G42" s="5">
        <v>2015</v>
      </c>
      <c r="H42" s="5">
        <v>2016</v>
      </c>
      <c r="I42" s="5">
        <v>2017</v>
      </c>
      <c r="J42" s="52">
        <v>2018</v>
      </c>
    </row>
    <row r="43" spans="5:10" x14ac:dyDescent="0.25">
      <c r="E43" s="6" t="s">
        <v>1</v>
      </c>
      <c r="F43" s="6"/>
      <c r="G43" s="32">
        <v>15</v>
      </c>
      <c r="H43" s="32">
        <v>18</v>
      </c>
      <c r="I43" s="32">
        <v>14</v>
      </c>
      <c r="J43" s="32">
        <v>18</v>
      </c>
    </row>
    <row r="44" spans="5:10" x14ac:dyDescent="0.25">
      <c r="E44" s="6" t="s">
        <v>2</v>
      </c>
      <c r="F44" s="6"/>
      <c r="G44" s="33">
        <v>23</v>
      </c>
      <c r="H44" s="33">
        <v>15</v>
      </c>
      <c r="I44" s="33">
        <v>18</v>
      </c>
      <c r="J44" s="33">
        <v>24</v>
      </c>
    </row>
    <row r="45" spans="5:10" x14ac:dyDescent="0.25">
      <c r="E45" s="6" t="s">
        <v>3</v>
      </c>
      <c r="F45" s="6"/>
      <c r="G45" s="32">
        <v>346</v>
      </c>
      <c r="H45" s="32">
        <v>380</v>
      </c>
      <c r="I45" s="32">
        <v>304</v>
      </c>
      <c r="J45" s="32">
        <v>363</v>
      </c>
    </row>
    <row r="46" spans="5:10" x14ac:dyDescent="0.25">
      <c r="E46" s="6" t="s">
        <v>4</v>
      </c>
      <c r="F46" s="6"/>
      <c r="G46" s="33">
        <v>692</v>
      </c>
      <c r="H46" s="33">
        <v>546</v>
      </c>
      <c r="I46" s="33">
        <v>499</v>
      </c>
      <c r="J46" s="33">
        <v>453</v>
      </c>
    </row>
    <row r="47" spans="5:10" x14ac:dyDescent="0.25">
      <c r="E47" s="6" t="s">
        <v>5</v>
      </c>
      <c r="F47" s="6"/>
      <c r="G47" s="32">
        <v>353</v>
      </c>
      <c r="H47" s="32">
        <v>378</v>
      </c>
      <c r="I47" s="32">
        <v>408</v>
      </c>
      <c r="J47" s="32">
        <v>466</v>
      </c>
    </row>
    <row r="48" spans="5:10" x14ac:dyDescent="0.25">
      <c r="E48" s="6" t="s">
        <v>14</v>
      </c>
      <c r="F48" s="6"/>
      <c r="G48" s="33">
        <v>224</v>
      </c>
      <c r="H48" s="33">
        <v>207</v>
      </c>
      <c r="I48" s="33">
        <v>227</v>
      </c>
      <c r="J48" s="33">
        <v>250</v>
      </c>
    </row>
    <row r="49" spans="5:11" x14ac:dyDescent="0.25">
      <c r="E49" s="26" t="s">
        <v>15</v>
      </c>
      <c r="F49" s="6"/>
      <c r="G49" s="34">
        <v>1653</v>
      </c>
      <c r="H49" s="34">
        <v>1544</v>
      </c>
      <c r="I49" s="34">
        <v>1470</v>
      </c>
      <c r="J49" s="34">
        <v>1574</v>
      </c>
    </row>
    <row r="50" spans="5:11" x14ac:dyDescent="0.25">
      <c r="E50"/>
    </row>
    <row r="51" spans="5:11" x14ac:dyDescent="0.25">
      <c r="E51" s="5" t="s">
        <v>10</v>
      </c>
      <c r="F51" s="5">
        <v>2014</v>
      </c>
      <c r="G51" s="5">
        <v>2015</v>
      </c>
      <c r="H51" s="5">
        <v>2016</v>
      </c>
      <c r="I51" s="5">
        <v>2017</v>
      </c>
      <c r="J51" s="52"/>
    </row>
    <row r="52" spans="5:11" x14ac:dyDescent="0.25">
      <c r="E52" s="6" t="s">
        <v>1</v>
      </c>
      <c r="F52" s="38"/>
      <c r="G52" s="39">
        <f>+G43*$F$40</f>
        <v>15000000</v>
      </c>
      <c r="H52" s="39">
        <f>+H43*$F$40</f>
        <v>18000000</v>
      </c>
      <c r="I52" s="39">
        <f>+I43*$F$40</f>
        <v>14000000</v>
      </c>
      <c r="J52" s="39">
        <f>+J43*$F$40</f>
        <v>18000000</v>
      </c>
    </row>
    <row r="53" spans="5:11" x14ac:dyDescent="0.25">
      <c r="E53" s="6" t="s">
        <v>2</v>
      </c>
      <c r="F53" s="38"/>
      <c r="G53" s="39">
        <f t="shared" ref="G53:I58" si="12">+G44*$F$40</f>
        <v>23000000</v>
      </c>
      <c r="H53" s="39">
        <f t="shared" si="12"/>
        <v>15000000</v>
      </c>
      <c r="I53" s="39">
        <f t="shared" si="12"/>
        <v>18000000</v>
      </c>
      <c r="J53" s="39">
        <f t="shared" ref="J53" si="13">+J44*$F$40</f>
        <v>24000000</v>
      </c>
    </row>
    <row r="54" spans="5:11" x14ac:dyDescent="0.25">
      <c r="E54" s="6" t="s">
        <v>3</v>
      </c>
      <c r="F54" s="38"/>
      <c r="G54" s="39">
        <f t="shared" si="12"/>
        <v>346000000</v>
      </c>
      <c r="H54" s="39">
        <f t="shared" si="12"/>
        <v>380000000</v>
      </c>
      <c r="I54" s="39">
        <f t="shared" si="12"/>
        <v>304000000</v>
      </c>
      <c r="J54" s="39">
        <f t="shared" ref="J54" si="14">+J45*$F$40</f>
        <v>363000000</v>
      </c>
    </row>
    <row r="55" spans="5:11" x14ac:dyDescent="0.25">
      <c r="E55" s="6" t="s">
        <v>4</v>
      </c>
      <c r="F55" s="38"/>
      <c r="G55" s="39">
        <f t="shared" si="12"/>
        <v>692000000</v>
      </c>
      <c r="H55" s="39">
        <f t="shared" si="12"/>
        <v>546000000</v>
      </c>
      <c r="I55" s="39">
        <f t="shared" si="12"/>
        <v>499000000</v>
      </c>
      <c r="J55" s="39">
        <f t="shared" ref="J55" si="15">+J46*$F$40</f>
        <v>453000000</v>
      </c>
    </row>
    <row r="56" spans="5:11" x14ac:dyDescent="0.25">
      <c r="E56" s="6" t="s">
        <v>5</v>
      </c>
      <c r="F56" s="38"/>
      <c r="G56" s="39">
        <f t="shared" si="12"/>
        <v>353000000</v>
      </c>
      <c r="H56" s="39">
        <f t="shared" si="12"/>
        <v>378000000</v>
      </c>
      <c r="I56" s="39">
        <f t="shared" si="12"/>
        <v>408000000</v>
      </c>
      <c r="J56" s="39">
        <f t="shared" ref="J56" si="16">+J47*$F$40</f>
        <v>466000000</v>
      </c>
    </row>
    <row r="57" spans="5:11" x14ac:dyDescent="0.25">
      <c r="E57" s="6" t="s">
        <v>14</v>
      </c>
      <c r="F57" s="38"/>
      <c r="G57" s="39">
        <f t="shared" si="12"/>
        <v>224000000</v>
      </c>
      <c r="H57" s="39">
        <f t="shared" si="12"/>
        <v>207000000</v>
      </c>
      <c r="I57" s="39">
        <f t="shared" si="12"/>
        <v>227000000</v>
      </c>
      <c r="J57" s="39">
        <f t="shared" ref="J57" si="17">+J48*$F$40</f>
        <v>250000000</v>
      </c>
    </row>
    <row r="58" spans="5:11" x14ac:dyDescent="0.25">
      <c r="E58" s="26" t="s">
        <v>15</v>
      </c>
      <c r="F58" s="38"/>
      <c r="G58" s="39">
        <f t="shared" si="12"/>
        <v>1653000000</v>
      </c>
      <c r="H58" s="39">
        <f t="shared" si="12"/>
        <v>1544000000</v>
      </c>
      <c r="I58" s="39">
        <f t="shared" si="12"/>
        <v>1470000000</v>
      </c>
      <c r="J58" s="39">
        <f t="shared" ref="J58" si="18">+J49*$F$40</f>
        <v>1574000000</v>
      </c>
    </row>
    <row r="59" spans="5:11" x14ac:dyDescent="0.25">
      <c r="E59" s="35"/>
      <c r="F59" s="36"/>
      <c r="G59" s="37"/>
      <c r="H59" s="37"/>
      <c r="I59" s="37"/>
      <c r="J59" s="37"/>
    </row>
    <row r="60" spans="5:11" x14ac:dyDescent="0.25">
      <c r="E60" s="35"/>
      <c r="F60" s="36"/>
      <c r="G60" s="37"/>
      <c r="H60" s="37"/>
      <c r="I60" s="37"/>
      <c r="J60" s="37"/>
    </row>
    <row r="61" spans="5:11" x14ac:dyDescent="0.25">
      <c r="E61" s="35"/>
      <c r="F61" s="36"/>
      <c r="G61" s="37"/>
      <c r="H61" s="37"/>
      <c r="I61" s="37"/>
      <c r="J61" s="37"/>
    </row>
    <row r="62" spans="5:11" x14ac:dyDescent="0.25">
      <c r="E62" t="s">
        <v>16</v>
      </c>
    </row>
    <row r="63" spans="5:11" x14ac:dyDescent="0.25">
      <c r="E63" s="5" t="s">
        <v>10</v>
      </c>
      <c r="F63" s="5">
        <v>2014</v>
      </c>
      <c r="G63" s="5">
        <v>2015</v>
      </c>
      <c r="H63" s="5">
        <v>2016</v>
      </c>
      <c r="I63" s="5">
        <v>2017</v>
      </c>
      <c r="J63" s="52">
        <v>2018</v>
      </c>
    </row>
    <row r="64" spans="5:11" x14ac:dyDescent="0.25">
      <c r="E64" s="6" t="s">
        <v>1</v>
      </c>
      <c r="F64" s="6"/>
      <c r="G64" s="27">
        <f>+G18/G52</f>
        <v>2.9214666666666667E-2</v>
      </c>
      <c r="H64" s="27">
        <f t="shared" ref="H64:I64" si="19">+H18/H52</f>
        <v>2.3882750080916754E-2</v>
      </c>
      <c r="I64" s="27">
        <f t="shared" si="19"/>
        <v>3.1834007642073871E-2</v>
      </c>
      <c r="J64" s="27">
        <f t="shared" ref="J64" si="20">+J18/J52</f>
        <v>2.8456137053190389E-2</v>
      </c>
      <c r="K64" s="28">
        <f>+(I64-G64)/G64</f>
        <v>8.9658424150216923E-2</v>
      </c>
    </row>
    <row r="65" spans="5:12" x14ac:dyDescent="0.25">
      <c r="E65" s="6" t="s">
        <v>2</v>
      </c>
      <c r="F65" s="6"/>
      <c r="G65" s="27">
        <f>+G19/G53</f>
        <v>1.9467869565217392E-2</v>
      </c>
      <c r="H65" s="27">
        <f t="shared" ref="H65:I65" si="21">+H19/H53</f>
        <v>2.5380845132355192E-2</v>
      </c>
      <c r="I65" s="27">
        <f t="shared" si="21"/>
        <v>2.2770083137358524E-2</v>
      </c>
      <c r="J65" s="27">
        <f t="shared" ref="J65" si="22">+J19/J53</f>
        <v>1.749696849801714E-2</v>
      </c>
      <c r="K65" s="28">
        <f t="shared" ref="K65:K70" si="23">+(I65-G65)/G65</f>
        <v>0.16962377732595293</v>
      </c>
    </row>
    <row r="66" spans="5:12" x14ac:dyDescent="0.25">
      <c r="E66" s="6" t="s">
        <v>3</v>
      </c>
      <c r="F66" s="6"/>
      <c r="G66" s="27">
        <f t="shared" ref="G66:I70" si="24">+G20/G54</f>
        <v>2.0616875722543351E-2</v>
      </c>
      <c r="H66" s="27">
        <f t="shared" si="24"/>
        <v>1.8059190445110233E-2</v>
      </c>
      <c r="I66" s="27">
        <f t="shared" si="24"/>
        <v>2.3021526440692993E-2</v>
      </c>
      <c r="J66" s="27">
        <f t="shared" ref="J66" si="25">+J20/J54</f>
        <v>2.0140736441914182E-2</v>
      </c>
      <c r="K66" s="28">
        <f t="shared" si="23"/>
        <v>0.11663506879077204</v>
      </c>
    </row>
    <row r="67" spans="5:12" x14ac:dyDescent="0.25">
      <c r="E67" s="6" t="s">
        <v>4</v>
      </c>
      <c r="F67" s="6"/>
      <c r="G67" s="27">
        <f t="shared" si="24"/>
        <v>4.6189410404624279E-2</v>
      </c>
      <c r="H67" s="27">
        <f t="shared" si="24"/>
        <v>6.3031055377393272E-2</v>
      </c>
      <c r="I67" s="27">
        <f t="shared" si="24"/>
        <v>7.3356024405211523E-2</v>
      </c>
      <c r="J67" s="27">
        <f t="shared" ref="J67" si="26">+J21/J55</f>
        <v>8.6682577546349615E-2</v>
      </c>
      <c r="K67" s="29">
        <f t="shared" si="23"/>
        <v>0.58815676066450595</v>
      </c>
    </row>
    <row r="68" spans="5:12" x14ac:dyDescent="0.25">
      <c r="E68" s="6" t="s">
        <v>5</v>
      </c>
      <c r="F68" s="6"/>
      <c r="G68" s="27">
        <f t="shared" si="24"/>
        <v>4.9732756373937675E-2</v>
      </c>
      <c r="H68" s="27">
        <f t="shared" si="24"/>
        <v>5.0596048814096579E-2</v>
      </c>
      <c r="I68" s="27">
        <f t="shared" si="24"/>
        <v>5.0239312197715658E-2</v>
      </c>
      <c r="J68" s="27">
        <f t="shared" ref="J68" si="27">+J22/J56</f>
        <v>5.065834351749654E-2</v>
      </c>
      <c r="K68" s="28">
        <f t="shared" si="23"/>
        <v>1.0185556979171206E-2</v>
      </c>
    </row>
    <row r="69" spans="5:12" x14ac:dyDescent="0.25">
      <c r="E69" s="6" t="s">
        <v>14</v>
      </c>
      <c r="F69" s="6"/>
      <c r="G69" s="27">
        <f t="shared" si="24"/>
        <v>3.0761174107142856E-2</v>
      </c>
      <c r="H69" s="27">
        <f t="shared" si="24"/>
        <v>3.4395965649379356E-2</v>
      </c>
      <c r="I69" s="27">
        <f t="shared" si="24"/>
        <v>3.2569537612438401E-2</v>
      </c>
      <c r="J69" s="27">
        <f t="shared" ref="J69" si="28">+J23/J57</f>
        <v>3.1447938846875113E-2</v>
      </c>
      <c r="K69" s="28">
        <f t="shared" si="23"/>
        <v>5.8787206853578348E-2</v>
      </c>
    </row>
    <row r="70" spans="5:12" x14ac:dyDescent="0.25">
      <c r="E70" s="26" t="s">
        <v>15</v>
      </c>
      <c r="F70" s="6"/>
      <c r="G70" s="27">
        <f t="shared" si="24"/>
        <v>3.8976804597701149E-2</v>
      </c>
      <c r="H70" s="27">
        <f t="shared" si="24"/>
        <v>4.4257332982377252E-2</v>
      </c>
      <c r="I70" s="27">
        <f t="shared" si="24"/>
        <v>4.9217457302261375E-2</v>
      </c>
      <c r="J70" s="27">
        <f t="shared" ref="J70" si="29">+J24/J58</f>
        <v>5.0177385933096084E-2</v>
      </c>
      <c r="K70" s="28">
        <f t="shared" si="23"/>
        <v>0.26273710249619125</v>
      </c>
    </row>
    <row r="71" spans="5:12" x14ac:dyDescent="0.25">
      <c r="E71" s="35"/>
      <c r="F71" s="36"/>
      <c r="G71" s="40"/>
      <c r="H71" s="40"/>
      <c r="I71" s="40"/>
      <c r="J71" s="40"/>
      <c r="K71" s="28"/>
    </row>
    <row r="72" spans="5:12" x14ac:dyDescent="0.25">
      <c r="E72" s="35"/>
      <c r="F72" s="36"/>
      <c r="G72" s="40"/>
      <c r="H72" s="40"/>
      <c r="I72" s="40"/>
      <c r="J72" s="40"/>
      <c r="K72" s="28"/>
    </row>
    <row r="73" spans="5:12" x14ac:dyDescent="0.25">
      <c r="E73" s="35" t="s">
        <v>20</v>
      </c>
      <c r="F73" s="36"/>
      <c r="G73" s="40"/>
      <c r="H73" s="40"/>
      <c r="I73" s="40"/>
      <c r="J73" s="40"/>
      <c r="K73" s="28"/>
    </row>
    <row r="74" spans="5:12" x14ac:dyDescent="0.25">
      <c r="E74" t="s">
        <v>16</v>
      </c>
      <c r="K74" s="28"/>
    </row>
    <row r="75" spans="5:12" x14ac:dyDescent="0.25">
      <c r="E75" s="5" t="s">
        <v>10</v>
      </c>
      <c r="F75" s="5" t="s">
        <v>21</v>
      </c>
      <c r="G75" s="5">
        <v>2015</v>
      </c>
      <c r="H75" s="5">
        <v>2016</v>
      </c>
      <c r="I75" s="5">
        <v>2017</v>
      </c>
      <c r="J75" s="52">
        <v>2018</v>
      </c>
      <c r="K75" s="28" t="s">
        <v>23</v>
      </c>
      <c r="L75" t="s">
        <v>24</v>
      </c>
    </row>
    <row r="76" spans="5:12" x14ac:dyDescent="0.25">
      <c r="E76" s="6" t="s">
        <v>1</v>
      </c>
      <c r="F76" s="42">
        <v>28310.474796552429</v>
      </c>
      <c r="G76" s="41">
        <f>+G30/G52</f>
        <v>29214.666666666668</v>
      </c>
      <c r="H76" s="41">
        <f t="shared" ref="H76:I76" si="30">+H30/H52</f>
        <v>23882.75008091675</v>
      </c>
      <c r="I76" s="41">
        <f t="shared" si="30"/>
        <v>31834.007642073873</v>
      </c>
      <c r="J76" s="41">
        <f t="shared" ref="J76" si="31">+J30/J52</f>
        <v>28456.137053190389</v>
      </c>
      <c r="K76" s="42">
        <f>AVERAGE(G76:J76)</f>
        <v>28346.890360711921</v>
      </c>
      <c r="L76" s="28">
        <f>+(J76-G76)/G76</f>
        <v>-2.5964000278728014E-2</v>
      </c>
    </row>
    <row r="77" spans="5:12" x14ac:dyDescent="0.25">
      <c r="E77" s="6" t="s">
        <v>2</v>
      </c>
      <c r="F77" s="42">
        <v>22539.599278310372</v>
      </c>
      <c r="G77" s="41">
        <f t="shared" ref="G77:I82" si="32">+G31/G53</f>
        <v>19467.869565217392</v>
      </c>
      <c r="H77" s="41">
        <f t="shared" si="32"/>
        <v>25380.845132355193</v>
      </c>
      <c r="I77" s="41">
        <f t="shared" si="32"/>
        <v>22770.083137358524</v>
      </c>
      <c r="J77" s="41">
        <f t="shared" ref="J77" si="33">+J31/J53</f>
        <v>17496.968498017137</v>
      </c>
      <c r="K77" s="42">
        <f t="shared" ref="K77:K82" si="34">AVERAGE(G77:J77)</f>
        <v>21278.941583237065</v>
      </c>
      <c r="L77" s="28">
        <f t="shared" ref="L77:L82" si="35">+(J77-G77)/G77</f>
        <v>-0.10123866202193997</v>
      </c>
    </row>
    <row r="78" spans="5:12" x14ac:dyDescent="0.25">
      <c r="E78" s="6" t="s">
        <v>3</v>
      </c>
      <c r="F78" s="42">
        <v>20565.864202782192</v>
      </c>
      <c r="G78" s="41">
        <f t="shared" si="32"/>
        <v>20616.875722543351</v>
      </c>
      <c r="H78" s="41">
        <f t="shared" si="32"/>
        <v>18059.190445110231</v>
      </c>
      <c r="I78" s="41">
        <f t="shared" si="32"/>
        <v>23021.526440692993</v>
      </c>
      <c r="J78" s="41">
        <f t="shared" ref="J78" si="36">+J32/J54</f>
        <v>20140.736441914181</v>
      </c>
      <c r="K78" s="42">
        <f t="shared" si="34"/>
        <v>20459.582262565189</v>
      </c>
      <c r="L78" s="28">
        <f t="shared" si="35"/>
        <v>-2.3094637957609607E-2</v>
      </c>
    </row>
    <row r="79" spans="5:12" x14ac:dyDescent="0.25">
      <c r="E79" s="6" t="s">
        <v>4</v>
      </c>
      <c r="F79" s="42">
        <v>60858.830062409688</v>
      </c>
      <c r="G79" s="41">
        <f t="shared" si="32"/>
        <v>46189.410404624279</v>
      </c>
      <c r="H79" s="41">
        <f t="shared" si="32"/>
        <v>63031.055377393262</v>
      </c>
      <c r="I79" s="41">
        <f t="shared" si="32"/>
        <v>73356.024405211516</v>
      </c>
      <c r="J79" s="41">
        <f t="shared" ref="J79" si="37">+J33/J55</f>
        <v>86682.57754634961</v>
      </c>
      <c r="K79" s="42">
        <f t="shared" si="34"/>
        <v>67314.766933394669</v>
      </c>
      <c r="L79" s="28">
        <f>+(J79-G79)/G79</f>
        <v>0.8766764240331445</v>
      </c>
    </row>
    <row r="80" spans="5:12" x14ac:dyDescent="0.25">
      <c r="E80" s="6" t="s">
        <v>5</v>
      </c>
      <c r="F80" s="42">
        <v>50189.372461916639</v>
      </c>
      <c r="G80" s="41">
        <f t="shared" si="32"/>
        <v>49732.756373937678</v>
      </c>
      <c r="H80" s="41">
        <f t="shared" si="32"/>
        <v>50596.048814096583</v>
      </c>
      <c r="I80" s="41">
        <f t="shared" si="32"/>
        <v>50239.312197715655</v>
      </c>
      <c r="J80" s="41">
        <f t="shared" ref="J80" si="38">+J34/J56</f>
        <v>50658.343517496549</v>
      </c>
      <c r="K80" s="42">
        <f t="shared" si="34"/>
        <v>50306.615225811613</v>
      </c>
      <c r="L80" s="28">
        <f t="shared" si="35"/>
        <v>1.8611217455944632E-2</v>
      </c>
    </row>
    <row r="81" spans="5:12" x14ac:dyDescent="0.25">
      <c r="E81" s="6" t="s">
        <v>14</v>
      </c>
      <c r="F81" s="42">
        <v>32575.55912298687</v>
      </c>
      <c r="G81" s="41">
        <f t="shared" si="32"/>
        <v>30761.174107142859</v>
      </c>
      <c r="H81" s="41">
        <f t="shared" si="32"/>
        <v>34395.965649379352</v>
      </c>
      <c r="I81" s="41">
        <f t="shared" si="32"/>
        <v>32569.537612438398</v>
      </c>
      <c r="J81" s="41">
        <f t="shared" ref="J81" si="39">+J35/J57</f>
        <v>31447.938846875113</v>
      </c>
      <c r="K81" s="42">
        <f t="shared" si="34"/>
        <v>32293.65405395893</v>
      </c>
      <c r="L81" s="28">
        <f t="shared" si="35"/>
        <v>2.2325699836430662E-2</v>
      </c>
    </row>
    <row r="82" spans="5:12" x14ac:dyDescent="0.25">
      <c r="E82" s="26" t="s">
        <v>15</v>
      </c>
      <c r="F82" s="42">
        <v>44150.531627446588</v>
      </c>
      <c r="G82" s="41">
        <f t="shared" si="32"/>
        <v>38976.80459770115</v>
      </c>
      <c r="H82" s="41">
        <f t="shared" si="32"/>
        <v>44257.332982377251</v>
      </c>
      <c r="I82" s="41">
        <f t="shared" si="32"/>
        <v>49217.457302261377</v>
      </c>
      <c r="J82" s="41">
        <f t="shared" ref="J82" si="40">+J36/J58</f>
        <v>50177.385933096084</v>
      </c>
      <c r="K82" s="42">
        <f t="shared" si="34"/>
        <v>45657.245203858962</v>
      </c>
      <c r="L82" s="28">
        <f t="shared" si="35"/>
        <v>0.28736530485250567</v>
      </c>
    </row>
    <row r="83" spans="5:12" x14ac:dyDescent="0.25">
      <c r="E83"/>
    </row>
    <row r="84" spans="5:12" x14ac:dyDescent="0.25">
      <c r="E84"/>
    </row>
    <row r="85" spans="5:12" x14ac:dyDescent="0.25">
      <c r="E85" t="s">
        <v>10</v>
      </c>
      <c r="F85">
        <v>2015</v>
      </c>
      <c r="G85">
        <f>+H63</f>
        <v>2016</v>
      </c>
      <c r="H85">
        <f>+I63</f>
        <v>2017</v>
      </c>
      <c r="I85">
        <v>2018</v>
      </c>
    </row>
    <row r="86" spans="5:12" x14ac:dyDescent="0.25">
      <c r="E86" s="6" t="s">
        <v>1</v>
      </c>
      <c r="F86" s="42">
        <v>28346.890360711921</v>
      </c>
      <c r="G86" s="41">
        <f>+H82</f>
        <v>44257.332982377251</v>
      </c>
      <c r="H86" s="41">
        <f>+I82</f>
        <v>49217.457302261377</v>
      </c>
      <c r="I86" s="56">
        <f>+J82</f>
        <v>50177.385933096084</v>
      </c>
      <c r="K86" s="28">
        <f>+(H86-F86)/F86</f>
        <v>0.73625595880088268</v>
      </c>
    </row>
    <row r="87" spans="5:12" x14ac:dyDescent="0.25">
      <c r="E87" s="6" t="s">
        <v>2</v>
      </c>
      <c r="F87" s="42">
        <v>21278.941583237065</v>
      </c>
      <c r="G87" s="41"/>
      <c r="H87" s="41"/>
    </row>
    <row r="88" spans="5:12" x14ac:dyDescent="0.25">
      <c r="E88" s="6" t="s">
        <v>3</v>
      </c>
      <c r="F88" s="42">
        <v>20459.582262565189</v>
      </c>
      <c r="I88" s="28">
        <f>+(I86-F86)/F86</f>
        <v>0.77011958964785365</v>
      </c>
    </row>
    <row r="89" spans="5:12" x14ac:dyDescent="0.25">
      <c r="E89" s="6" t="s">
        <v>4</v>
      </c>
      <c r="F89" s="42">
        <v>67314.766933394669</v>
      </c>
    </row>
    <row r="90" spans="5:12" x14ac:dyDescent="0.25">
      <c r="E90" s="6" t="s">
        <v>5</v>
      </c>
      <c r="F90" s="42">
        <v>50306.615225811613</v>
      </c>
    </row>
    <row r="91" spans="5:12" x14ac:dyDescent="0.25">
      <c r="E91" s="6" t="s">
        <v>14</v>
      </c>
      <c r="F91" s="42">
        <v>32293.65405395893</v>
      </c>
    </row>
    <row r="92" spans="5:12" x14ac:dyDescent="0.25">
      <c r="E92" s="26"/>
      <c r="F92" s="42">
        <v>45657.245203858962</v>
      </c>
    </row>
    <row r="93" spans="5:12" x14ac:dyDescent="0.25">
      <c r="E93"/>
      <c r="F93" s="42"/>
    </row>
    <row r="94" spans="5:12" x14ac:dyDescent="0.25">
      <c r="E94"/>
    </row>
    <row r="95" spans="5:12" x14ac:dyDescent="0.25">
      <c r="E95"/>
    </row>
    <row r="96" spans="5:12" x14ac:dyDescent="0.25">
      <c r="E96"/>
    </row>
    <row r="97" spans="5:5" x14ac:dyDescent="0.25">
      <c r="E97"/>
    </row>
    <row r="98" spans="5:5" x14ac:dyDescent="0.25">
      <c r="E98"/>
    </row>
    <row r="118" spans="6:10" x14ac:dyDescent="0.25">
      <c r="F118" s="2"/>
      <c r="G118" s="2"/>
      <c r="H118" s="2"/>
      <c r="I118" s="2"/>
      <c r="J118" s="2"/>
    </row>
    <row r="119" spans="6:10" x14ac:dyDescent="0.25">
      <c r="F119" s="2"/>
      <c r="G119" s="2"/>
      <c r="H119" s="2"/>
      <c r="I119" s="2"/>
      <c r="J119" s="2"/>
    </row>
    <row r="120" spans="6:10" x14ac:dyDescent="0.25">
      <c r="F120" s="2"/>
      <c r="G120" s="2"/>
      <c r="H120" s="2"/>
      <c r="I120" s="2"/>
      <c r="J120" s="2"/>
    </row>
    <row r="121" spans="6:10" x14ac:dyDescent="0.25">
      <c r="F121" s="2"/>
      <c r="G121" s="2"/>
      <c r="H121" s="2"/>
      <c r="I121" s="2"/>
      <c r="J121" s="2"/>
    </row>
    <row r="122" spans="6:10" x14ac:dyDescent="0.25">
      <c r="F122" s="2"/>
      <c r="G122" s="2"/>
      <c r="H122" s="2"/>
      <c r="I122" s="2"/>
      <c r="J122" s="2"/>
    </row>
    <row r="123" spans="6:10" x14ac:dyDescent="0.25">
      <c r="F123" s="2"/>
      <c r="G123" s="2"/>
      <c r="H123" s="2"/>
      <c r="I123" s="2"/>
      <c r="J123" s="2"/>
    </row>
    <row r="124" spans="6:10" x14ac:dyDescent="0.25">
      <c r="F124" s="2"/>
      <c r="G124" s="2"/>
      <c r="H124" s="2"/>
      <c r="I124" s="2"/>
      <c r="J124" s="2"/>
    </row>
    <row r="125" spans="6:10" x14ac:dyDescent="0.25">
      <c r="F125" s="2"/>
      <c r="G125" s="2"/>
      <c r="H125" s="2"/>
      <c r="I125" s="2"/>
      <c r="J125" s="2"/>
    </row>
    <row r="126" spans="6:10" x14ac:dyDescent="0.25">
      <c r="F126" s="2"/>
      <c r="G126" s="2"/>
      <c r="H126" s="2"/>
      <c r="I126" s="2"/>
      <c r="J126" s="2"/>
    </row>
    <row r="127" spans="6:10" x14ac:dyDescent="0.25">
      <c r="F127" s="2"/>
      <c r="G127" s="2"/>
      <c r="H127" s="2"/>
      <c r="I127" s="2"/>
      <c r="J127" s="2"/>
    </row>
    <row r="128" spans="6:10" x14ac:dyDescent="0.25">
      <c r="F128" s="2"/>
      <c r="G128" s="2"/>
      <c r="H128" s="2"/>
      <c r="I128" s="2"/>
      <c r="J12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Cálculos 1</vt:lpstr>
      <vt:lpstr>Salida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AP</cp:lastModifiedBy>
  <dcterms:created xsi:type="dcterms:W3CDTF">2019-09-17T23:44:17Z</dcterms:created>
  <dcterms:modified xsi:type="dcterms:W3CDTF">2020-12-28T13:35:32Z</dcterms:modified>
</cp:coreProperties>
</file>